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takasaki\Desktop\"/>
    </mc:Choice>
  </mc:AlternateContent>
  <xr:revisionPtr revIDLastSave="0" documentId="13_ncr:1_{CD3F216E-27CC-452E-9696-5085636CA6AB}" xr6:coauthVersionLast="47" xr6:coauthVersionMax="47" xr10:uidLastSave="{00000000-0000-0000-0000-000000000000}"/>
  <bookViews>
    <workbookView xWindow="-120" yWindow="-120" windowWidth="29040" windowHeight="15840" tabRatio="800" activeTab="2" xr2:uid="{00000000-000D-0000-FFFF-FFFF00000000}"/>
  </bookViews>
  <sheets>
    <sheet name="事業計画【記入見本】" sheetId="54" r:id="rId1"/>
    <sheet name="【形態別科目】一覧" sheetId="37" r:id="rId2"/>
    <sheet name="事業計画" sheetId="53" r:id="rId3"/>
    <sheet name="【形態別】予算書(自動で作成されます）" sheetId="41" r:id="rId4"/>
    <sheet name="【事業別】予算書(自動で作成されます）" sheetId="50" r:id="rId5"/>
    <sheet name="ﾘｽﾄ" sheetId="45" state="hidden" r:id="rId6"/>
    <sheet name="収入条件" sheetId="26" state="hidden" r:id="rId7"/>
    <sheet name="支出条件" sheetId="42" state="hidden" r:id="rId8"/>
  </sheets>
  <definedNames>
    <definedName name="_xlnm._FilterDatabase" localSheetId="3" hidden="1">'【形態別】予算書(自動で作成されます）'!$A$9:$Q$34</definedName>
    <definedName name="_xlnm._FilterDatabase" localSheetId="2" hidden="1">事業計画!$A$9:$F$55</definedName>
    <definedName name="_xlnm._FilterDatabase" localSheetId="0" hidden="1">事業計画【記入見本】!$A$9:$F$55</definedName>
    <definedName name="_xlnm.Print_Area" localSheetId="2">事業計画!$A$1:$F$56</definedName>
    <definedName name="_xlnm.Print_Area" localSheetId="0">事業計画【記入見本】!$A$1:$F$56</definedName>
    <definedName name="_xlnm.Print_Titles" localSheetId="2">事業計画!$A:$F,事業計画!$7:$9</definedName>
    <definedName name="_xlnm.Print_Titles" localSheetId="0">事業計画【記入見本】!$A:$F,事業計画【記入見本】!$7:$9</definedName>
    <definedName name="ｼﾝﾎﾟｼﾞｳﾑ収益" localSheetId="2">ﾘｽﾄ!$E$13:$F$13</definedName>
    <definedName name="ｼﾝﾎﾟｼﾞｳﾑ収益" localSheetId="0">ﾘｽﾄ!$E$13:$F$13</definedName>
    <definedName name="ｼﾝﾎﾟｼﾞｳﾑ費" localSheetId="2">ﾘｽﾄ!$E$24:$P$24</definedName>
    <definedName name="ｼﾝﾎﾟｼﾞｳﾑ費" localSheetId="0">ﾘｽﾄ!$E$24:$P$24</definedName>
    <definedName name="その他収益" localSheetId="2">ﾘｽﾄ!$E$17:$F$17</definedName>
    <definedName name="その他収益" localSheetId="0">ﾘｽﾄ!$E$17:$F$17</definedName>
    <definedName name="その他費用" localSheetId="2">ﾘｽﾄ!$E$30:$P$30</definedName>
    <definedName name="その他費用" localSheetId="0">ﾘｽﾄ!$E$30:$P$30</definedName>
    <definedName name="委員会費" localSheetId="2">ﾘｽﾄ!$E$29:$P$29</definedName>
    <definedName name="委員会費" localSheetId="0">ﾘｽﾄ!$E$29:$P$29</definedName>
    <definedName name="会議費" localSheetId="2">ﾘｽﾄ!$E$28:$P$28</definedName>
    <definedName name="会議費" localSheetId="0">ﾘｽﾄ!$E$28:$P$28</definedName>
    <definedName name="見学会収益" localSheetId="2">ﾘｽﾄ!$E$15:$F$15</definedName>
    <definedName name="見学会収益" localSheetId="0">ﾘｽﾄ!$E$15:$F$15</definedName>
    <definedName name="見学会費" localSheetId="2">ﾘｽﾄ!$E$26:$P$26</definedName>
    <definedName name="見学会費" localSheetId="0">ﾘｽﾄ!$E$26:$P$26</definedName>
    <definedName name="交流会収益" localSheetId="2">ﾘｽﾄ!$E$16:$F$16</definedName>
    <definedName name="交流会収益" localSheetId="0">ﾘｽﾄ!$E$16:$F$16</definedName>
    <definedName name="交流会費" localSheetId="2">ﾘｽﾄ!$E$27:$P$27</definedName>
    <definedName name="交流会費" localSheetId="0">ﾘｽﾄ!$E$27:$P$27</definedName>
    <definedName name="講演会収益" localSheetId="2">ﾘｽﾄ!$E$12:$F$12</definedName>
    <definedName name="講演会収益" localSheetId="0">ﾘｽﾄ!$E$12:$F$12</definedName>
    <definedName name="講演会費" localSheetId="2">ﾘｽﾄ!$E$23:$P$23</definedName>
    <definedName name="講演会費" localSheetId="0">ﾘｽﾄ!$E$23:$P$23</definedName>
    <definedName name="講習会収益" localSheetId="2">ﾘｽﾄ!$E$14:$F$14</definedName>
    <definedName name="講習会収益" localSheetId="0">ﾘｽﾄ!$E$14:$F$14</definedName>
    <definedName name="講習会費" localSheetId="2">ﾘｽﾄ!$E$25:$P$25</definedName>
    <definedName name="講習会費" localSheetId="0">ﾘｽﾄ!$E$25:$P$25</definedName>
    <definedName name="雑収益" localSheetId="2">ﾘｽﾄ!$E$18:$F$18</definedName>
    <definedName name="雑収益" localSheetId="0">ﾘｽﾄ!$E$18:$F$18</definedName>
    <definedName name="雑費" localSheetId="2">ﾘｽﾄ!$E$31:$E$31</definedName>
    <definedName name="雑費" localSheetId="0">ﾘｽﾄ!$E$31:$E$31</definedName>
    <definedName name="支部">ﾘｽﾄ!$B$4:$B$13</definedName>
    <definedName name="支部からの受入金" localSheetId="2">ﾘｽﾄ!$E$11:$E$11</definedName>
    <definedName name="支部からの受入金" localSheetId="0">ﾘｽﾄ!$E$11:$E$11</definedName>
    <definedName name="支部への返金" localSheetId="2">ﾘｽﾄ!$E$22:$E$22</definedName>
    <definedName name="支部への返金" localSheetId="0">ﾘｽﾄ!$E$22:$E$22</definedName>
    <definedName name="出金" localSheetId="2">ﾘｽﾄ!$E$6:$N$6</definedName>
    <definedName name="出金" localSheetId="0">ﾘｽﾄ!$E$6:$N$6</definedName>
    <definedName name="入金" localSheetId="2">ﾘｽﾄ!$E$5:$L$5</definedName>
    <definedName name="入金" localSheetId="0">ﾘｽﾄ!$E$5:$L$5</definedName>
    <definedName name="入出金区分" localSheetId="2">ﾘｽﾄ!$D$5:$D$6</definedName>
    <definedName name="入出金区分" localSheetId="0">ﾘｽﾄ!$D$5:$D$6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50" l="1"/>
  <c r="A6" i="50"/>
  <c r="A2" i="41"/>
  <c r="A1" i="41"/>
  <c r="C5" i="41" l="1"/>
  <c r="C4" i="41"/>
  <c r="C4" i="50"/>
  <c r="C3" i="50"/>
  <c r="F22" i="50" l="1"/>
  <c r="S4" i="42" l="1"/>
  <c r="M21" i="41" s="1"/>
  <c r="T7" i="26"/>
  <c r="S37" i="42"/>
  <c r="M32" i="41" s="1"/>
  <c r="T37" i="42"/>
  <c r="T34" i="42"/>
  <c r="T31" i="42"/>
  <c r="T28" i="42"/>
  <c r="T25" i="42"/>
  <c r="T22" i="42"/>
  <c r="T19" i="42"/>
  <c r="T16" i="42"/>
  <c r="T13" i="42"/>
  <c r="T10" i="42"/>
  <c r="T7" i="42"/>
  <c r="T4" i="42"/>
  <c r="Z4" i="42"/>
  <c r="Y4" i="42"/>
  <c r="P32" i="41" s="1"/>
  <c r="V4" i="42"/>
  <c r="W37" i="42"/>
  <c r="W34" i="42"/>
  <c r="W31" i="42"/>
  <c r="W28" i="42"/>
  <c r="W25" i="42"/>
  <c r="W22" i="42"/>
  <c r="W19" i="42"/>
  <c r="W16" i="42"/>
  <c r="W13" i="42"/>
  <c r="W10" i="42"/>
  <c r="W7" i="42"/>
  <c r="W4" i="42"/>
  <c r="P4" i="42"/>
  <c r="Q37" i="42"/>
  <c r="Q34" i="42"/>
  <c r="Q31" i="42"/>
  <c r="Q28" i="42"/>
  <c r="Q25" i="42"/>
  <c r="Q22" i="42"/>
  <c r="Q19" i="42"/>
  <c r="Q16" i="42"/>
  <c r="Q13" i="42"/>
  <c r="Q10" i="42"/>
  <c r="Q7" i="42"/>
  <c r="Q4" i="42"/>
  <c r="M4" i="42"/>
  <c r="N37" i="42"/>
  <c r="N34" i="42"/>
  <c r="N31" i="42"/>
  <c r="N28" i="42"/>
  <c r="N25" i="42"/>
  <c r="N22" i="42"/>
  <c r="N19" i="42"/>
  <c r="N16" i="42"/>
  <c r="N13" i="42"/>
  <c r="N10" i="42"/>
  <c r="N7" i="42"/>
  <c r="N4" i="42"/>
  <c r="J4" i="42"/>
  <c r="K37" i="42"/>
  <c r="K34" i="42"/>
  <c r="K31" i="42"/>
  <c r="K28" i="42"/>
  <c r="K25" i="42"/>
  <c r="K22" i="42"/>
  <c r="K19" i="42"/>
  <c r="K16" i="42"/>
  <c r="K13" i="42"/>
  <c r="K10" i="42"/>
  <c r="K7" i="42"/>
  <c r="K4" i="42"/>
  <c r="G4" i="42"/>
  <c r="H37" i="42"/>
  <c r="H34" i="42"/>
  <c r="H31" i="42"/>
  <c r="H28" i="42"/>
  <c r="H25" i="42"/>
  <c r="H22" i="42"/>
  <c r="H19" i="42"/>
  <c r="H16" i="42"/>
  <c r="H13" i="42"/>
  <c r="H10" i="42"/>
  <c r="H7" i="42"/>
  <c r="H4" i="42"/>
  <c r="D4" i="42"/>
  <c r="E37" i="42"/>
  <c r="E34" i="42"/>
  <c r="E31" i="42"/>
  <c r="E28" i="42"/>
  <c r="E25" i="42"/>
  <c r="E22" i="42"/>
  <c r="E19" i="42"/>
  <c r="E16" i="42"/>
  <c r="E13" i="42"/>
  <c r="E10" i="42"/>
  <c r="E7" i="42"/>
  <c r="E4" i="42"/>
  <c r="A4" i="42"/>
  <c r="B31" i="42"/>
  <c r="B34" i="42"/>
  <c r="B37" i="42"/>
  <c r="B28" i="42"/>
  <c r="B25" i="42"/>
  <c r="B22" i="42"/>
  <c r="B19" i="42"/>
  <c r="B16" i="42"/>
  <c r="B13" i="42"/>
  <c r="B10" i="42"/>
  <c r="B7" i="42"/>
  <c r="B4" i="42"/>
  <c r="P4" i="26"/>
  <c r="P7" i="26" s="1"/>
  <c r="N14" i="41" s="1"/>
  <c r="M4" i="26"/>
  <c r="J4" i="26"/>
  <c r="G4" i="26"/>
  <c r="H13" i="41" s="1"/>
  <c r="D4" i="26"/>
  <c r="A4" i="26"/>
  <c r="T4" i="26"/>
  <c r="S4" i="26"/>
  <c r="P16" i="41" s="1"/>
  <c r="M7" i="26"/>
  <c r="K14" i="41" s="1"/>
  <c r="Q7" i="26"/>
  <c r="Q4" i="26"/>
  <c r="N7" i="26"/>
  <c r="N4" i="26"/>
  <c r="K7" i="26"/>
  <c r="K4" i="26"/>
  <c r="H7" i="26"/>
  <c r="H4" i="26"/>
  <c r="E7" i="26"/>
  <c r="E4" i="26"/>
  <c r="B7" i="26"/>
  <c r="B4" i="26"/>
  <c r="P12" i="41"/>
  <c r="N15" i="41"/>
  <c r="G20" i="45"/>
  <c r="H20" i="45" s="1"/>
  <c r="I20" i="45" s="1"/>
  <c r="J20" i="45" s="1"/>
  <c r="K20" i="45" s="1"/>
  <c r="L20" i="45" s="1"/>
  <c r="M20" i="45" s="1"/>
  <c r="N20" i="45" s="1"/>
  <c r="O20" i="45" s="1"/>
  <c r="P20" i="45" s="1"/>
  <c r="O14" i="41" l="1"/>
  <c r="S7" i="26"/>
  <c r="P17" i="41" s="1"/>
  <c r="J13" i="41"/>
  <c r="D37" i="42"/>
  <c r="G32" i="41" s="1"/>
  <c r="G21" i="41"/>
  <c r="P37" i="42"/>
  <c r="L32" i="41" s="1"/>
  <c r="L21" i="41"/>
  <c r="F13" i="41"/>
  <c r="K13" i="41"/>
  <c r="G37" i="42"/>
  <c r="H32" i="41" s="1"/>
  <c r="H21" i="41"/>
  <c r="V37" i="42"/>
  <c r="N32" i="41" s="1"/>
  <c r="N21" i="41"/>
  <c r="G13" i="41"/>
  <c r="N13" i="41"/>
  <c r="J37" i="42"/>
  <c r="J32" i="41" s="1"/>
  <c r="J21" i="41"/>
  <c r="A34" i="42"/>
  <c r="F31" i="41" s="1"/>
  <c r="F21" i="41"/>
  <c r="M37" i="42"/>
  <c r="K32" i="41" s="1"/>
  <c r="K21" i="41"/>
  <c r="S7" i="42"/>
  <c r="M22" i="41" s="1"/>
  <c r="S10" i="42"/>
  <c r="M23" i="41" s="1"/>
  <c r="S13" i="42"/>
  <c r="M24" i="41" s="1"/>
  <c r="S16" i="42"/>
  <c r="M25" i="41" s="1"/>
  <c r="S19" i="42"/>
  <c r="M26" i="41" s="1"/>
  <c r="S22" i="42"/>
  <c r="M27" i="41" s="1"/>
  <c r="S25" i="42"/>
  <c r="M28" i="41" s="1"/>
  <c r="S28" i="42"/>
  <c r="M29" i="41" s="1"/>
  <c r="S31" i="42"/>
  <c r="M30" i="41" s="1"/>
  <c r="S34" i="42"/>
  <c r="M31" i="41" s="1"/>
  <c r="A7" i="42"/>
  <c r="F22" i="41" s="1"/>
  <c r="A13" i="42"/>
  <c r="F24" i="41" s="1"/>
  <c r="A19" i="42"/>
  <c r="F26" i="41" s="1"/>
  <c r="A25" i="42"/>
  <c r="F28" i="41" s="1"/>
  <c r="A31" i="42"/>
  <c r="F30" i="41" s="1"/>
  <c r="A37" i="42"/>
  <c r="F32" i="41" s="1"/>
  <c r="A10" i="42"/>
  <c r="F23" i="41" s="1"/>
  <c r="A16" i="42"/>
  <c r="F25" i="41" s="1"/>
  <c r="A22" i="42"/>
  <c r="F27" i="41" s="1"/>
  <c r="A28" i="42"/>
  <c r="F29" i="41" s="1"/>
  <c r="V7" i="42"/>
  <c r="N22" i="41" s="1"/>
  <c r="V10" i="42"/>
  <c r="N23" i="41" s="1"/>
  <c r="V13" i="42"/>
  <c r="N24" i="41" s="1"/>
  <c r="V16" i="42"/>
  <c r="N25" i="41" s="1"/>
  <c r="V19" i="42"/>
  <c r="N26" i="41" s="1"/>
  <c r="V22" i="42"/>
  <c r="N27" i="41" s="1"/>
  <c r="V25" i="42"/>
  <c r="N28" i="41" s="1"/>
  <c r="V28" i="42"/>
  <c r="N29" i="41" s="1"/>
  <c r="V31" i="42"/>
  <c r="N30" i="41" s="1"/>
  <c r="V34" i="42"/>
  <c r="N31" i="41" s="1"/>
  <c r="P7" i="42"/>
  <c r="L22" i="41" s="1"/>
  <c r="P10" i="42"/>
  <c r="L23" i="41" s="1"/>
  <c r="P13" i="42"/>
  <c r="L24" i="41" s="1"/>
  <c r="P16" i="42"/>
  <c r="L25" i="41" s="1"/>
  <c r="P19" i="42"/>
  <c r="L26" i="41" s="1"/>
  <c r="P22" i="42"/>
  <c r="L27" i="41" s="1"/>
  <c r="P25" i="42"/>
  <c r="L28" i="41" s="1"/>
  <c r="P28" i="42"/>
  <c r="L29" i="41" s="1"/>
  <c r="P31" i="42"/>
  <c r="L30" i="41" s="1"/>
  <c r="P34" i="42"/>
  <c r="L31" i="41" s="1"/>
  <c r="M7" i="42"/>
  <c r="K22" i="41" s="1"/>
  <c r="M10" i="42"/>
  <c r="K23" i="41" s="1"/>
  <c r="M13" i="42"/>
  <c r="K24" i="41" s="1"/>
  <c r="M16" i="42"/>
  <c r="K25" i="41" s="1"/>
  <c r="M19" i="42"/>
  <c r="K26" i="41" s="1"/>
  <c r="M22" i="42"/>
  <c r="K27" i="41" s="1"/>
  <c r="M25" i="42"/>
  <c r="K28" i="41" s="1"/>
  <c r="M28" i="42"/>
  <c r="K29" i="41" s="1"/>
  <c r="M31" i="42"/>
  <c r="K30" i="41" s="1"/>
  <c r="M34" i="42"/>
  <c r="J7" i="42"/>
  <c r="J22" i="41" s="1"/>
  <c r="J10" i="42"/>
  <c r="J23" i="41" s="1"/>
  <c r="J13" i="42"/>
  <c r="J24" i="41" s="1"/>
  <c r="J16" i="42"/>
  <c r="J25" i="41" s="1"/>
  <c r="J19" i="42"/>
  <c r="J26" i="41" s="1"/>
  <c r="J22" i="42"/>
  <c r="J27" i="41" s="1"/>
  <c r="J25" i="42"/>
  <c r="J28" i="41" s="1"/>
  <c r="J28" i="42"/>
  <c r="J29" i="41" s="1"/>
  <c r="J31" i="42"/>
  <c r="J30" i="41" s="1"/>
  <c r="J34" i="42"/>
  <c r="J31" i="41" s="1"/>
  <c r="G7" i="42"/>
  <c r="H22" i="41" s="1"/>
  <c r="G10" i="42"/>
  <c r="H23" i="41" s="1"/>
  <c r="G13" i="42"/>
  <c r="H24" i="41" s="1"/>
  <c r="G16" i="42"/>
  <c r="H25" i="41" s="1"/>
  <c r="G19" i="42"/>
  <c r="H26" i="41" s="1"/>
  <c r="G22" i="42"/>
  <c r="H27" i="41" s="1"/>
  <c r="G25" i="42"/>
  <c r="H28" i="41" s="1"/>
  <c r="G28" i="42"/>
  <c r="H29" i="41" s="1"/>
  <c r="G31" i="42"/>
  <c r="H30" i="41" s="1"/>
  <c r="G34" i="42"/>
  <c r="H31" i="41" s="1"/>
  <c r="D7" i="42"/>
  <c r="G22" i="41" s="1"/>
  <c r="D10" i="42"/>
  <c r="G23" i="41" s="1"/>
  <c r="D13" i="42"/>
  <c r="G24" i="41" s="1"/>
  <c r="D16" i="42"/>
  <c r="G25" i="41" s="1"/>
  <c r="D19" i="42"/>
  <c r="G26" i="41" s="1"/>
  <c r="D22" i="42"/>
  <c r="G27" i="41" s="1"/>
  <c r="D25" i="42"/>
  <c r="G28" i="41" s="1"/>
  <c r="D28" i="42"/>
  <c r="G29" i="41" s="1"/>
  <c r="D31" i="42"/>
  <c r="G30" i="41" s="1"/>
  <c r="D34" i="42"/>
  <c r="G31" i="41" s="1"/>
  <c r="K31" i="41" l="1"/>
  <c r="O31" i="41" s="1"/>
  <c r="O13" i="41"/>
  <c r="O32" i="41"/>
  <c r="O29" i="41"/>
  <c r="O25" i="41"/>
  <c r="O27" i="41"/>
  <c r="O23" i="41"/>
  <c r="O30" i="41"/>
  <c r="O28" i="41"/>
  <c r="O26" i="41"/>
  <c r="O24" i="41"/>
  <c r="O22" i="41"/>
  <c r="O21" i="41"/>
  <c r="N20" i="41"/>
  <c r="N33" i="41" s="1"/>
  <c r="F21" i="50" s="1"/>
  <c r="A7" i="26" l="1"/>
  <c r="F14" i="41" s="1"/>
  <c r="F12" i="41" s="1"/>
  <c r="G7" i="26"/>
  <c r="H14" i="41" s="1"/>
  <c r="D7" i="26"/>
  <c r="G14" i="41" s="1"/>
  <c r="J7" i="26"/>
  <c r="J14" i="41" s="1"/>
  <c r="J12" i="41" s="1"/>
  <c r="N12" i="41" l="1"/>
  <c r="N18" i="41" s="1"/>
  <c r="N34" i="41" l="1"/>
  <c r="E21" i="50"/>
  <c r="M12" i="41" l="1"/>
  <c r="G12" i="41" l="1"/>
  <c r="I13" i="41"/>
  <c r="H12" i="41"/>
  <c r="I28" i="41"/>
  <c r="Q28" i="41" s="1"/>
  <c r="L12" i="41" l="1"/>
  <c r="Q13" i="41"/>
  <c r="K12" i="41"/>
  <c r="O12" i="41" s="1"/>
  <c r="G21" i="50" l="1"/>
  <c r="I32" i="41" l="1"/>
  <c r="Q32" i="41" l="1"/>
  <c r="I31" i="41"/>
  <c r="Q31" i="41" l="1"/>
  <c r="I27" i="41"/>
  <c r="I29" i="41"/>
  <c r="I30" i="41"/>
  <c r="Q30" i="41" s="1"/>
  <c r="Q29" i="41" l="1"/>
  <c r="Q27" i="41"/>
  <c r="I26" i="41"/>
  <c r="I25" i="41"/>
  <c r="Q25" i="41" s="1"/>
  <c r="Q26" i="41" l="1"/>
  <c r="I23" i="41"/>
  <c r="I24" i="41"/>
  <c r="Q24" i="41" s="1"/>
  <c r="M20" i="41"/>
  <c r="M33" i="41" s="1"/>
  <c r="F20" i="50" s="1"/>
  <c r="L20" i="41"/>
  <c r="L33" i="41" s="1"/>
  <c r="F19" i="50" s="1"/>
  <c r="K20" i="41"/>
  <c r="P20" i="41"/>
  <c r="P33" i="41" s="1"/>
  <c r="J20" i="41"/>
  <c r="J33" i="41" s="1"/>
  <c r="F16" i="50" s="1"/>
  <c r="O20" i="41" l="1"/>
  <c r="K33" i="41"/>
  <c r="F18" i="50" s="1"/>
  <c r="F17" i="50" s="1"/>
  <c r="Q23" i="41"/>
  <c r="I22" i="41"/>
  <c r="Q22" i="41" s="1"/>
  <c r="I21" i="41"/>
  <c r="Q21" i="41" s="1"/>
  <c r="H20" i="41"/>
  <c r="H33" i="41" s="1"/>
  <c r="F15" i="50" s="1"/>
  <c r="G20" i="41"/>
  <c r="G33" i="41" l="1"/>
  <c r="F14" i="50" s="1"/>
  <c r="I20" i="41"/>
  <c r="O33" i="41"/>
  <c r="F20" i="41"/>
  <c r="I33" i="41" l="1"/>
  <c r="F33" i="41"/>
  <c r="Q20" i="41"/>
  <c r="E24" i="50"/>
  <c r="G24" i="50" s="1"/>
  <c r="O17" i="41"/>
  <c r="I17" i="41"/>
  <c r="Q17" i="41" s="1"/>
  <c r="O16" i="41"/>
  <c r="I16" i="41"/>
  <c r="Q16" i="41" s="1"/>
  <c r="M15" i="41"/>
  <c r="M18" i="41" s="1"/>
  <c r="E20" i="50" s="1"/>
  <c r="L15" i="41"/>
  <c r="L18" i="41" s="1"/>
  <c r="E19" i="50" s="1"/>
  <c r="K15" i="41"/>
  <c r="K18" i="41" s="1"/>
  <c r="J15" i="41"/>
  <c r="J18" i="41" s="1"/>
  <c r="E16" i="50" s="1"/>
  <c r="H15" i="41"/>
  <c r="H18" i="41" s="1"/>
  <c r="E15" i="50" s="1"/>
  <c r="G15" i="41"/>
  <c r="G18" i="41" s="1"/>
  <c r="E14" i="50" s="1"/>
  <c r="F15" i="41"/>
  <c r="Q33" i="41" l="1"/>
  <c r="F12" i="50"/>
  <c r="E18" i="50"/>
  <c r="E17" i="50" s="1"/>
  <c r="O18" i="41"/>
  <c r="F18" i="41"/>
  <c r="E12" i="50" s="1"/>
  <c r="E23" i="50"/>
  <c r="G23" i="50" s="1"/>
  <c r="I15" i="41"/>
  <c r="O15" i="41"/>
  <c r="P15" i="41"/>
  <c r="P18" i="41" s="1"/>
  <c r="I14" i="41"/>
  <c r="I12" i="41" s="1"/>
  <c r="Q15" i="41" l="1"/>
  <c r="Q14" i="41"/>
  <c r="Q12" i="41" s="1"/>
  <c r="I18" i="41"/>
  <c r="E22" i="50"/>
  <c r="Q18" i="41" l="1"/>
  <c r="G22" i="50"/>
  <c r="G14" i="50" l="1"/>
  <c r="J34" i="41"/>
  <c r="G19" i="50" l="1"/>
  <c r="G20" i="50"/>
  <c r="F25" i="50"/>
  <c r="G25" i="50" s="1"/>
  <c r="F13" i="50"/>
  <c r="G34" i="41"/>
  <c r="G18" i="50" l="1"/>
  <c r="H34" i="41"/>
  <c r="F34" i="41"/>
  <c r="P34" i="41"/>
  <c r="G15" i="50" l="1"/>
  <c r="E13" i="50"/>
  <c r="Q34" i="41"/>
  <c r="M34" i="41"/>
  <c r="L34" i="41"/>
  <c r="E26" i="50" l="1"/>
  <c r="E11" i="50"/>
  <c r="G12" i="50"/>
  <c r="G13" i="50"/>
  <c r="G16" i="50"/>
  <c r="I34" i="41"/>
  <c r="K34" i="41"/>
  <c r="G26" i="50" l="1"/>
  <c r="O34" i="41"/>
  <c r="F11" i="50"/>
  <c r="G17" i="50"/>
  <c r="G11" i="50" l="1"/>
  <c r="F27" i="50"/>
  <c r="G27" i="50" s="1"/>
  <c r="G28" i="5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fmv9</author>
  </authors>
  <commentList>
    <comment ref="D3" authorId="0" shapeId="0" xr:uid="{00000000-0006-0000-00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該当年月日を入力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fmv9</author>
  </authors>
  <commentList>
    <comment ref="D3" authorId="0" shapeId="0" xr:uid="{00000000-0006-0000-02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該当年月日を入力</t>
        </r>
      </text>
    </comment>
  </commentList>
</comments>
</file>

<file path=xl/sharedStrings.xml><?xml version="1.0" encoding="utf-8"?>
<sst xmlns="http://schemas.openxmlformats.org/spreadsheetml/2006/main" count="652" uniqueCount="177">
  <si>
    <t>金　額</t>
    <rPh sb="0" eb="1">
      <t>キン</t>
    </rPh>
    <rPh sb="2" eb="3">
      <t>ガク</t>
    </rPh>
    <phoneticPr fontId="3"/>
  </si>
  <si>
    <t>九　州</t>
    <rPh sb="0" eb="1">
      <t>キュウ</t>
    </rPh>
    <rPh sb="2" eb="3">
      <t>シュウ</t>
    </rPh>
    <phoneticPr fontId="3"/>
  </si>
  <si>
    <t>北海道</t>
    <rPh sb="0" eb="3">
      <t>ホッカイドウ</t>
    </rPh>
    <phoneticPr fontId="3"/>
  </si>
  <si>
    <t>東　北</t>
    <rPh sb="0" eb="1">
      <t>ヒガシ</t>
    </rPh>
    <rPh sb="2" eb="3">
      <t>キタ</t>
    </rPh>
    <phoneticPr fontId="3"/>
  </si>
  <si>
    <t>信　越</t>
    <rPh sb="0" eb="1">
      <t>シン</t>
    </rPh>
    <rPh sb="2" eb="3">
      <t>コシ</t>
    </rPh>
    <phoneticPr fontId="3"/>
  </si>
  <si>
    <t>東　海</t>
    <rPh sb="0" eb="1">
      <t>ヒガシ</t>
    </rPh>
    <rPh sb="2" eb="3">
      <t>ウミ</t>
    </rPh>
    <phoneticPr fontId="3"/>
  </si>
  <si>
    <t>北　陸</t>
    <rPh sb="0" eb="1">
      <t>キタ</t>
    </rPh>
    <rPh sb="2" eb="3">
      <t>リク</t>
    </rPh>
    <phoneticPr fontId="3"/>
  </si>
  <si>
    <t>関　西</t>
    <rPh sb="0" eb="1">
      <t>セキ</t>
    </rPh>
    <rPh sb="2" eb="3">
      <t>ニシ</t>
    </rPh>
    <phoneticPr fontId="3"/>
  </si>
  <si>
    <t>中　国</t>
    <rPh sb="0" eb="1">
      <t>ナカ</t>
    </rPh>
    <rPh sb="2" eb="3">
      <t>コク</t>
    </rPh>
    <phoneticPr fontId="3"/>
  </si>
  <si>
    <t>四　国</t>
    <rPh sb="0" eb="1">
      <t>ヨン</t>
    </rPh>
    <rPh sb="2" eb="3">
      <t>コク</t>
    </rPh>
    <phoneticPr fontId="3"/>
  </si>
  <si>
    <t>科　目</t>
    <rPh sb="0" eb="1">
      <t>カ</t>
    </rPh>
    <rPh sb="2" eb="3">
      <t>メ</t>
    </rPh>
    <phoneticPr fontId="3"/>
  </si>
  <si>
    <t>摘　要</t>
    <rPh sb="0" eb="1">
      <t>テキ</t>
    </rPh>
    <rPh sb="2" eb="3">
      <t>ヨウ</t>
    </rPh>
    <phoneticPr fontId="3"/>
  </si>
  <si>
    <t>【単位：円】</t>
    <rPh sb="1" eb="3">
      <t>タンイ</t>
    </rPh>
    <rPh sb="4" eb="5">
      <t>エン</t>
    </rPh>
    <phoneticPr fontId="3"/>
  </si>
  <si>
    <t>支　部</t>
    <rPh sb="0" eb="1">
      <t>シ</t>
    </rPh>
    <rPh sb="2" eb="3">
      <t>ブ</t>
    </rPh>
    <phoneticPr fontId="3"/>
  </si>
  <si>
    <t>雑収益</t>
    <rPh sb="0" eb="1">
      <t>ザツ</t>
    </rPh>
    <rPh sb="1" eb="3">
      <t>シュウエキ</t>
    </rPh>
    <phoneticPr fontId="3"/>
  </si>
  <si>
    <t>【形態別】収入科目2</t>
    <rPh sb="1" eb="3">
      <t>ケイタイ</t>
    </rPh>
    <rPh sb="3" eb="4">
      <t>ベツ</t>
    </rPh>
    <rPh sb="5" eb="7">
      <t>シュウニュウ</t>
    </rPh>
    <rPh sb="7" eb="9">
      <t>カモク</t>
    </rPh>
    <phoneticPr fontId="3"/>
  </si>
  <si>
    <t>【形態別】収入科目3</t>
    <rPh sb="1" eb="3">
      <t>ケイタイ</t>
    </rPh>
    <rPh sb="3" eb="4">
      <t>ベツ</t>
    </rPh>
    <rPh sb="5" eb="7">
      <t>シュウニュウ</t>
    </rPh>
    <rPh sb="7" eb="9">
      <t>カモク</t>
    </rPh>
    <phoneticPr fontId="3"/>
  </si>
  <si>
    <t>【形態別】支出科目1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</si>
  <si>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【形態別】支出科目3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</si>
  <si>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【形態別】支出科目4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</si>
  <si>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【形態別】支出科目5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</si>
  <si>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【形態別】支出科目6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</si>
  <si>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【形態別】支出科目7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</si>
  <si>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【形態別】支出科目8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</si>
  <si>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備　考</t>
    <rPh sb="0" eb="1">
      <t>ビン</t>
    </rPh>
    <rPh sb="2" eb="3">
      <t>コウ</t>
    </rPh>
    <phoneticPr fontId="3"/>
  </si>
  <si>
    <t>臨時雇賃金</t>
    <rPh sb="3" eb="5">
      <t>チンギン</t>
    </rPh>
    <phoneticPr fontId="2"/>
  </si>
  <si>
    <t>会議費</t>
  </si>
  <si>
    <t>旅費交通費</t>
  </si>
  <si>
    <t>消耗什器備品費</t>
  </si>
  <si>
    <t>文具や資産計上要件を満たさない備品等</t>
    <rPh sb="0" eb="2">
      <t>ブング</t>
    </rPh>
    <rPh sb="3" eb="5">
      <t>シサン</t>
    </rPh>
    <rPh sb="5" eb="7">
      <t>ケイジョウ</t>
    </rPh>
    <rPh sb="7" eb="9">
      <t>ヨウケン</t>
    </rPh>
    <rPh sb="10" eb="11">
      <t>ミ</t>
    </rPh>
    <rPh sb="15" eb="17">
      <t>ビヒン</t>
    </rPh>
    <rPh sb="17" eb="18">
      <t>トウ</t>
    </rPh>
    <phoneticPr fontId="19"/>
  </si>
  <si>
    <t>印刷製本費</t>
    <rPh sb="0" eb="2">
      <t>インサツ</t>
    </rPh>
    <rPh sb="2" eb="4">
      <t>セイホン</t>
    </rPh>
    <rPh sb="4" eb="5">
      <t>ヒ</t>
    </rPh>
    <phoneticPr fontId="19"/>
  </si>
  <si>
    <t>賃借料</t>
  </si>
  <si>
    <t>諸謝金</t>
  </si>
  <si>
    <t>委託費</t>
    <rPh sb="0" eb="2">
      <t>イタク</t>
    </rPh>
    <rPh sb="2" eb="3">
      <t>ヒ</t>
    </rPh>
    <phoneticPr fontId="19"/>
  </si>
  <si>
    <t>支払手数料</t>
  </si>
  <si>
    <t>雑費</t>
  </si>
  <si>
    <t>その他費用</t>
    <rPh sb="2" eb="3">
      <t>タ</t>
    </rPh>
    <rPh sb="3" eb="5">
      <t>ヒヨウ</t>
    </rPh>
    <phoneticPr fontId="19"/>
  </si>
  <si>
    <t>受取利息</t>
    <rPh sb="0" eb="2">
      <t>ウケトリ</t>
    </rPh>
    <rPh sb="2" eb="4">
      <t>リソク</t>
    </rPh>
    <phoneticPr fontId="3"/>
  </si>
  <si>
    <t>上記に分類できない収益</t>
    <rPh sb="0" eb="2">
      <t>ジョウキ</t>
    </rPh>
    <rPh sb="3" eb="5">
      <t>ブンルイ</t>
    </rPh>
    <rPh sb="9" eb="11">
      <t>シュウエキ</t>
    </rPh>
    <phoneticPr fontId="3"/>
  </si>
  <si>
    <t>【単位:円】</t>
    <rPh sb="1" eb="3">
      <t>タンイ</t>
    </rPh>
    <rPh sb="4" eb="5">
      <t>エン</t>
    </rPh>
    <phoneticPr fontId="3"/>
  </si>
  <si>
    <t>講演会</t>
    <rPh sb="0" eb="3">
      <t>コウエンカイ</t>
    </rPh>
    <phoneticPr fontId="3"/>
  </si>
  <si>
    <t>見学会</t>
    <rPh sb="0" eb="3">
      <t>ケンガクカイ</t>
    </rPh>
    <phoneticPr fontId="3"/>
  </si>
  <si>
    <t>その他事業</t>
    <rPh sb="2" eb="3">
      <t>タ</t>
    </rPh>
    <rPh sb="3" eb="5">
      <t>ジギョウ</t>
    </rPh>
    <phoneticPr fontId="3"/>
  </si>
  <si>
    <t>　　　　経常収益計</t>
    <rPh sb="4" eb="6">
      <t>ケイジョウ</t>
    </rPh>
    <rPh sb="6" eb="8">
      <t>シュウエキ</t>
    </rPh>
    <rPh sb="8" eb="9">
      <t>ケイ</t>
    </rPh>
    <phoneticPr fontId="28"/>
  </si>
  <si>
    <t>　　経常費用計</t>
    <rPh sb="2" eb="4">
      <t>ケイジョウ</t>
    </rPh>
    <rPh sb="4" eb="6">
      <t>ヒヨウ</t>
    </rPh>
    <rPh sb="6" eb="7">
      <t>ケイ</t>
    </rPh>
    <phoneticPr fontId="28"/>
  </si>
  <si>
    <t>　　当期一般正味財産増減額</t>
    <rPh sb="2" eb="4">
      <t>トウキ</t>
    </rPh>
    <rPh sb="4" eb="6">
      <t>イッパン</t>
    </rPh>
    <rPh sb="6" eb="8">
      <t>ショウミ</t>
    </rPh>
    <rPh sb="8" eb="10">
      <t>ザイサン</t>
    </rPh>
    <rPh sb="10" eb="13">
      <t>ゾウゲンガク</t>
    </rPh>
    <phoneticPr fontId="30"/>
  </si>
  <si>
    <t>シンポジウム</t>
    <phoneticPr fontId="3"/>
  </si>
  <si>
    <t>講習会</t>
    <rPh sb="0" eb="3">
      <t>コウシュウカイ</t>
    </rPh>
    <phoneticPr fontId="3"/>
  </si>
  <si>
    <t>雑収益/雑費</t>
    <rPh sb="0" eb="1">
      <t>ザツ</t>
    </rPh>
    <rPh sb="1" eb="3">
      <t>シュウエキ</t>
    </rPh>
    <rPh sb="4" eb="6">
      <t>ザッピ</t>
    </rPh>
    <phoneticPr fontId="3"/>
  </si>
  <si>
    <t>東　京</t>
    <rPh sb="0" eb="1">
      <t>ヒガシ</t>
    </rPh>
    <rPh sb="2" eb="3">
      <t>キョウ</t>
    </rPh>
    <phoneticPr fontId="3"/>
  </si>
  <si>
    <t>【形態別】収入科目4</t>
    <rPh sb="1" eb="3">
      <t>ケイタイ</t>
    </rPh>
    <rPh sb="3" eb="4">
      <t>ベツ</t>
    </rPh>
    <rPh sb="5" eb="7">
      <t>シュウニュウ</t>
    </rPh>
    <rPh sb="7" eb="9">
      <t>カモク</t>
    </rPh>
    <phoneticPr fontId="3"/>
  </si>
  <si>
    <t>【形態別】支出科目2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</si>
  <si>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【形態別】収入科目5</t>
    <rPh sb="1" eb="3">
      <t>ケイタイ</t>
    </rPh>
    <rPh sb="3" eb="4">
      <t>ベツ</t>
    </rPh>
    <rPh sb="5" eb="7">
      <t>シュウニュウ</t>
    </rPh>
    <rPh sb="7" eb="9">
      <t>カモク</t>
    </rPh>
    <phoneticPr fontId="3"/>
  </si>
  <si>
    <t>【形態別】収入科目6</t>
    <rPh sb="1" eb="3">
      <t>ケイタイ</t>
    </rPh>
    <rPh sb="3" eb="4">
      <t>ベツ</t>
    </rPh>
    <rPh sb="5" eb="7">
      <t>シュウニュウ</t>
    </rPh>
    <rPh sb="7" eb="9">
      <t>カモク</t>
    </rPh>
    <phoneticPr fontId="3"/>
  </si>
  <si>
    <t>【形態別】収入科目7</t>
    <rPh sb="1" eb="3">
      <t>ケイタイ</t>
    </rPh>
    <rPh sb="3" eb="4">
      <t>ベツ</t>
    </rPh>
    <rPh sb="5" eb="7">
      <t>シュウニュウ</t>
    </rPh>
    <rPh sb="7" eb="9">
      <t>カモク</t>
    </rPh>
    <phoneticPr fontId="3"/>
  </si>
  <si>
    <t>銀行・郵便局等金融機関等の受取利息</t>
    <rPh sb="0" eb="2">
      <t>ギンコウ</t>
    </rPh>
    <rPh sb="3" eb="6">
      <t>ユウビンキョク</t>
    </rPh>
    <rPh sb="6" eb="7">
      <t>トウ</t>
    </rPh>
    <rPh sb="7" eb="9">
      <t>キンユウ</t>
    </rPh>
    <rPh sb="9" eb="11">
      <t>キカン</t>
    </rPh>
    <rPh sb="11" eb="12">
      <t>トウ</t>
    </rPh>
    <rPh sb="13" eb="15">
      <t>ウケトリ</t>
    </rPh>
    <rPh sb="15" eb="17">
      <t>リソク</t>
    </rPh>
    <phoneticPr fontId="3"/>
  </si>
  <si>
    <t>-</t>
    <phoneticPr fontId="3"/>
  </si>
  <si>
    <t>-</t>
  </si>
  <si>
    <t>-</t>
    <phoneticPr fontId="3"/>
  </si>
  <si>
    <t>印刷・製本等の製作費、賞状・賞牌・DVD・CD-ROM等の製作費、ｺﾋﾟｰ代</t>
    <rPh sb="0" eb="2">
      <t>インサツ</t>
    </rPh>
    <rPh sb="3" eb="5">
      <t>セイホン</t>
    </rPh>
    <rPh sb="5" eb="6">
      <t>トウ</t>
    </rPh>
    <rPh sb="7" eb="9">
      <t>セイサク</t>
    </rPh>
    <rPh sb="9" eb="10">
      <t>ヒ</t>
    </rPh>
    <rPh sb="11" eb="13">
      <t>ショウジョウ</t>
    </rPh>
    <rPh sb="14" eb="16">
      <t>ショウハイ</t>
    </rPh>
    <rPh sb="27" eb="28">
      <t>トウ</t>
    </rPh>
    <rPh sb="29" eb="31">
      <t>セイサク</t>
    </rPh>
    <rPh sb="31" eb="32">
      <t>ヒ</t>
    </rPh>
    <rPh sb="37" eb="38">
      <t>ダイ</t>
    </rPh>
    <phoneticPr fontId="19"/>
  </si>
  <si>
    <t>経常増減額</t>
    <rPh sb="0" eb="2">
      <t>ケイジョウ</t>
    </rPh>
    <rPh sb="2" eb="5">
      <t>ゾウゲンガク</t>
    </rPh>
    <phoneticPr fontId="3"/>
  </si>
  <si>
    <t>その他事業</t>
    <rPh sb="2" eb="3">
      <t>タ</t>
    </rPh>
    <rPh sb="3" eb="4">
      <t>コト</t>
    </rPh>
    <rPh sb="4" eb="5">
      <t>ギョウ</t>
    </rPh>
    <phoneticPr fontId="3"/>
  </si>
  <si>
    <t>会議費</t>
    <rPh sb="0" eb="3">
      <t>カイギヒ</t>
    </rPh>
    <phoneticPr fontId="3"/>
  </si>
  <si>
    <t>　　経常収益計</t>
    <rPh sb="2" eb="4">
      <t>ケイジョウ</t>
    </rPh>
    <rPh sb="4" eb="6">
      <t>シュウエキ</t>
    </rPh>
    <rPh sb="6" eb="7">
      <t>ケイ</t>
    </rPh>
    <phoneticPr fontId="28"/>
  </si>
  <si>
    <t>　　当期経常増減額</t>
    <rPh sb="2" eb="4">
      <t>トウキ</t>
    </rPh>
    <rPh sb="4" eb="6">
      <t>ケイジョウ</t>
    </rPh>
    <rPh sb="6" eb="9">
      <t>ゾウゲンガク</t>
    </rPh>
    <phoneticPr fontId="30"/>
  </si>
  <si>
    <t>収　益</t>
    <rPh sb="0" eb="1">
      <t>シュウ</t>
    </rPh>
    <rPh sb="2" eb="3">
      <t>エキ</t>
    </rPh>
    <phoneticPr fontId="3"/>
  </si>
  <si>
    <t>費　用</t>
    <rPh sb="0" eb="1">
      <t>ヒ</t>
    </rPh>
    <rPh sb="2" eb="3">
      <t>ヨウ</t>
    </rPh>
    <phoneticPr fontId="3"/>
  </si>
  <si>
    <t>会　議</t>
    <rPh sb="0" eb="1">
      <t>カイ</t>
    </rPh>
    <rPh sb="2" eb="3">
      <t>ギ</t>
    </rPh>
    <phoneticPr fontId="3"/>
  </si>
  <si>
    <t>参加費収益</t>
    <rPh sb="0" eb="3">
      <t>サンカヒ</t>
    </rPh>
    <rPh sb="3" eb="5">
      <t>シュウエキ</t>
    </rPh>
    <phoneticPr fontId="3"/>
  </si>
  <si>
    <t>【形態別】収入科目1</t>
    <rPh sb="1" eb="3">
      <t>ケイタイ</t>
    </rPh>
    <rPh sb="3" eb="4">
      <t>ベツ</t>
    </rPh>
    <rPh sb="5" eb="7">
      <t>シュウニュウ</t>
    </rPh>
    <rPh sb="7" eb="9">
      <t>カモク</t>
    </rPh>
    <phoneticPr fontId="3"/>
  </si>
  <si>
    <t>合　計</t>
    <rPh sb="0" eb="1">
      <t>ゴウ</t>
    </rPh>
    <rPh sb="2" eb="3">
      <t>ケイ</t>
    </rPh>
    <phoneticPr fontId="3"/>
  </si>
  <si>
    <t>小　計</t>
    <rPh sb="0" eb="1">
      <t>オ</t>
    </rPh>
    <rPh sb="2" eb="3">
      <t>ケイ</t>
    </rPh>
    <phoneticPr fontId="3"/>
  </si>
  <si>
    <t>通信・運搬費</t>
    <rPh sb="0" eb="2">
      <t>ツウシン</t>
    </rPh>
    <rPh sb="3" eb="5">
      <t>ウンパン</t>
    </rPh>
    <rPh sb="5" eb="6">
      <t>ヒ</t>
    </rPh>
    <phoneticPr fontId="3"/>
  </si>
  <si>
    <r>
      <rPr>
        <sz val="11"/>
        <rFont val="ＭＳ Ｐゴシック"/>
        <family val="3"/>
        <charset val="128"/>
      </rPr>
      <t>郵便局で支払う全てのもの(普通郵便代金（定形、定形外)切手購入、現金書留封筒購入))、発送費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宅配・運送・輸送費</t>
    </r>
    <r>
      <rPr>
        <sz val="11"/>
        <rFont val="ＭＳ Ｐゴシック"/>
        <family val="3"/>
        <charset val="128"/>
      </rPr>
      <t>)</t>
    </r>
    <r>
      <rPr>
        <sz val="11"/>
        <rFont val="ＭＳ Ｐゴシック"/>
        <family val="3"/>
        <charset val="128"/>
      </rPr>
      <t>、ﾒｰﾙ便</t>
    </r>
    <rPh sb="0" eb="3">
      <t>ユウビンキョク</t>
    </rPh>
    <rPh sb="4" eb="6">
      <t>シハラ</t>
    </rPh>
    <rPh sb="7" eb="8">
      <t>スベ</t>
    </rPh>
    <rPh sb="17" eb="19">
      <t>ダイキン</t>
    </rPh>
    <rPh sb="32" eb="34">
      <t>ゲンキン</t>
    </rPh>
    <rPh sb="34" eb="36">
      <t>カキトメ</t>
    </rPh>
    <rPh sb="36" eb="38">
      <t>フウトウ</t>
    </rPh>
    <rPh sb="38" eb="40">
      <t>コウニュウ</t>
    </rPh>
    <phoneticPr fontId="3"/>
  </si>
  <si>
    <t>電話代、ﾌﾟﾛﾊﾞｲﾀﾞｰ、回線使用料代</t>
    <phoneticPr fontId="3"/>
  </si>
  <si>
    <t>-</t>
    <phoneticPr fontId="3"/>
  </si>
  <si>
    <t>保険料</t>
    <rPh sb="0" eb="3">
      <t>ホケンリョウ</t>
    </rPh>
    <phoneticPr fontId="3"/>
  </si>
  <si>
    <t>損害保険料</t>
    <rPh sb="0" eb="2">
      <t>ソンガイ</t>
    </rPh>
    <rPh sb="2" eb="5">
      <t>ホケンリョウ</t>
    </rPh>
    <phoneticPr fontId="3"/>
  </si>
  <si>
    <t>その他</t>
    <rPh sb="2" eb="3">
      <t>タ</t>
    </rPh>
    <phoneticPr fontId="3"/>
  </si>
  <si>
    <t>①事業収益と事業費</t>
    <rPh sb="3" eb="5">
      <t>シュウエキ</t>
    </rPh>
    <rPh sb="6" eb="8">
      <t>ジギョウ</t>
    </rPh>
    <rPh sb="8" eb="9">
      <t>ヒ</t>
    </rPh>
    <phoneticPr fontId="3"/>
  </si>
  <si>
    <t>-</t>
    <phoneticPr fontId="3"/>
  </si>
  <si>
    <t>【形態別】科目</t>
    <rPh sb="1" eb="4">
      <t>ケイタイベツ</t>
    </rPh>
    <rPh sb="5" eb="7">
      <t>カモク</t>
    </rPh>
    <phoneticPr fontId="3"/>
  </si>
  <si>
    <t>収入科目</t>
    <rPh sb="0" eb="2">
      <t>シュウニュウ</t>
    </rPh>
    <phoneticPr fontId="3"/>
  </si>
  <si>
    <t>支出科目</t>
    <rPh sb="0" eb="2">
      <t>シシュツ</t>
    </rPh>
    <phoneticPr fontId="3"/>
  </si>
  <si>
    <t>　1.経常収益</t>
    <rPh sb="3" eb="5">
      <t>ケイジョウ</t>
    </rPh>
    <rPh sb="5" eb="7">
      <t>シュウエキ</t>
    </rPh>
    <phoneticPr fontId="28"/>
  </si>
  <si>
    <t>　　①事業収益</t>
    <rPh sb="5" eb="7">
      <t>シュウエキ</t>
    </rPh>
    <phoneticPr fontId="3"/>
  </si>
  <si>
    <t>参加費収益(含む予稿集)</t>
    <rPh sb="0" eb="3">
      <t>サンカヒ</t>
    </rPh>
    <rPh sb="3" eb="5">
      <t>シュウエキ</t>
    </rPh>
    <rPh sb="6" eb="7">
      <t>フク</t>
    </rPh>
    <rPh sb="8" eb="10">
      <t>ヨコウ</t>
    </rPh>
    <rPh sb="10" eb="11">
      <t>シュウ</t>
    </rPh>
    <phoneticPr fontId="3"/>
  </si>
  <si>
    <t>　2.経常費用</t>
    <rPh sb="3" eb="5">
      <t>ケイジョウ</t>
    </rPh>
    <rPh sb="5" eb="7">
      <t>ヒヨウ</t>
    </rPh>
    <phoneticPr fontId="28"/>
  </si>
  <si>
    <t>　　①事業費</t>
    <rPh sb="3" eb="6">
      <t>ジギョウヒ</t>
    </rPh>
    <phoneticPr fontId="28"/>
  </si>
  <si>
    <t>臨時雇賃金</t>
    <rPh sb="3" eb="5">
      <t>チンギン</t>
    </rPh>
    <phoneticPr fontId="3"/>
  </si>
  <si>
    <t>通信･運搬費</t>
    <rPh sb="0" eb="2">
      <t>ツウシン</t>
    </rPh>
    <rPh sb="3" eb="5">
      <t>ウンパン</t>
    </rPh>
    <rPh sb="5" eb="6">
      <t>ヒ</t>
    </rPh>
    <phoneticPr fontId="3"/>
  </si>
  <si>
    <t>保険料</t>
    <rPh sb="0" eb="2">
      <t>ホケン</t>
    </rPh>
    <phoneticPr fontId="3"/>
  </si>
  <si>
    <t>学校名</t>
    <rPh sb="0" eb="2">
      <t>ガッコウ</t>
    </rPh>
    <rPh sb="2" eb="3">
      <t>メイ</t>
    </rPh>
    <phoneticPr fontId="3"/>
  </si>
  <si>
    <t>科目1</t>
    <rPh sb="0" eb="2">
      <t>カモク</t>
    </rPh>
    <phoneticPr fontId="3"/>
  </si>
  <si>
    <t>科目2</t>
    <rPh sb="0" eb="2">
      <t>カモク</t>
    </rPh>
    <phoneticPr fontId="3"/>
  </si>
  <si>
    <t>入出金
区分</t>
    <rPh sb="0" eb="3">
      <t>ニュウシュッキン</t>
    </rPh>
    <rPh sb="4" eb="6">
      <t>クブン</t>
    </rPh>
    <phoneticPr fontId="3"/>
  </si>
  <si>
    <t>交流会</t>
    <rPh sb="0" eb="3">
      <t>コウリュウカイ</t>
    </rPh>
    <phoneticPr fontId="3"/>
  </si>
  <si>
    <t>委員会</t>
    <rPh sb="0" eb="3">
      <t>イインカイ</t>
    </rPh>
    <phoneticPr fontId="3"/>
  </si>
  <si>
    <t>支部からの受入金</t>
    <rPh sb="0" eb="2">
      <t>シブ</t>
    </rPh>
    <rPh sb="5" eb="7">
      <t>ウケイレ</t>
    </rPh>
    <rPh sb="7" eb="8">
      <t>キン</t>
    </rPh>
    <phoneticPr fontId="3"/>
  </si>
  <si>
    <t>支部への返金</t>
    <rPh sb="0" eb="2">
      <t>シブ</t>
    </rPh>
    <rPh sb="4" eb="6">
      <t>ヘンキン</t>
    </rPh>
    <phoneticPr fontId="3"/>
  </si>
  <si>
    <t>入出金区分</t>
    <rPh sb="0" eb="3">
      <t>ニュウシュッキン</t>
    </rPh>
    <rPh sb="3" eb="5">
      <t>クブン</t>
    </rPh>
    <phoneticPr fontId="3"/>
  </si>
  <si>
    <t>入金</t>
    <rPh sb="0" eb="1">
      <t>イ</t>
    </rPh>
    <rPh sb="1" eb="2">
      <t>キン</t>
    </rPh>
    <phoneticPr fontId="3"/>
  </si>
  <si>
    <t>出金</t>
    <rPh sb="0" eb="1">
      <t>デ</t>
    </rPh>
    <rPh sb="1" eb="2">
      <t>キン</t>
    </rPh>
    <phoneticPr fontId="3"/>
  </si>
  <si>
    <t>その他収益</t>
    <rPh sb="2" eb="3">
      <t>タ</t>
    </rPh>
    <rPh sb="3" eb="5">
      <t>シュウエキ</t>
    </rPh>
    <phoneticPr fontId="3"/>
  </si>
  <si>
    <t>【事業別】科目</t>
    <rPh sb="1" eb="3">
      <t>ジギョウ</t>
    </rPh>
    <rPh sb="3" eb="4">
      <t>ベツ</t>
    </rPh>
    <rPh sb="5" eb="7">
      <t>カモク</t>
    </rPh>
    <phoneticPr fontId="3"/>
  </si>
  <si>
    <t>臨時雇賃金</t>
    <rPh sb="0" eb="2">
      <t>リンジ</t>
    </rPh>
    <rPh sb="2" eb="3">
      <t>ヤト</t>
    </rPh>
    <rPh sb="3" eb="5">
      <t>チンギン</t>
    </rPh>
    <phoneticPr fontId="3"/>
  </si>
  <si>
    <t>旅費交通費</t>
    <rPh sb="0" eb="2">
      <t>リョヒ</t>
    </rPh>
    <rPh sb="2" eb="5">
      <t>コウツウヒ</t>
    </rPh>
    <phoneticPr fontId="3"/>
  </si>
  <si>
    <t>通信･運搬費</t>
  </si>
  <si>
    <t>消耗什器備品費</t>
    <rPh sb="0" eb="2">
      <t>ショウモウ</t>
    </rPh>
    <rPh sb="2" eb="4">
      <t>ジュウキ</t>
    </rPh>
    <rPh sb="4" eb="6">
      <t>ビヒン</t>
    </rPh>
    <rPh sb="6" eb="7">
      <t>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</si>
  <si>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</si>
  <si>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賃借料</t>
    <rPh sb="0" eb="3">
      <t>チンシャクリョウ</t>
    </rPh>
    <phoneticPr fontId="3"/>
  </si>
  <si>
    <t>保険料</t>
  </si>
  <si>
    <t>諸謝金</t>
    <rPh sb="0" eb="1">
      <t>ショ</t>
    </rPh>
    <rPh sb="1" eb="3">
      <t>シャキン</t>
    </rPh>
    <phoneticPr fontId="3"/>
  </si>
  <si>
    <t>委託費</t>
    <rPh sb="0" eb="2">
      <t>イタク</t>
    </rPh>
    <rPh sb="2" eb="3">
      <t>ヒ</t>
    </rPh>
    <phoneticPr fontId="3"/>
  </si>
  <si>
    <t>支払手数料</t>
    <rPh sb="0" eb="2">
      <t>シハライ</t>
    </rPh>
    <rPh sb="2" eb="5">
      <t>テスウリョウ</t>
    </rPh>
    <phoneticPr fontId="3"/>
  </si>
  <si>
    <t>雑費</t>
    <rPh sb="0" eb="2">
      <t>ザッピ</t>
    </rPh>
    <phoneticPr fontId="3"/>
  </si>
  <si>
    <t>講演会収益</t>
    <rPh sb="0" eb="3">
      <t>コウエンカイ</t>
    </rPh>
    <rPh sb="3" eb="5">
      <t>シュウエキ</t>
    </rPh>
    <phoneticPr fontId="3"/>
  </si>
  <si>
    <t>ｼﾝﾎﾟｼﾞｳﾑ収益</t>
    <rPh sb="8" eb="10">
      <t>シュウエキ</t>
    </rPh>
    <phoneticPr fontId="3"/>
  </si>
  <si>
    <t>講習会収益</t>
    <rPh sb="0" eb="3">
      <t>コウシュウカイ</t>
    </rPh>
    <phoneticPr fontId="3"/>
  </si>
  <si>
    <t>見学会収益</t>
    <rPh sb="0" eb="3">
      <t>ケンガクカイ</t>
    </rPh>
    <phoneticPr fontId="3"/>
  </si>
  <si>
    <t>交流会収益</t>
    <rPh sb="0" eb="3">
      <t>コウリュウカイ</t>
    </rPh>
    <phoneticPr fontId="3"/>
  </si>
  <si>
    <t>講演会費</t>
    <rPh sb="0" eb="3">
      <t>コウエンカイ</t>
    </rPh>
    <rPh sb="3" eb="4">
      <t>ヒ</t>
    </rPh>
    <phoneticPr fontId="3"/>
  </si>
  <si>
    <t>ｼﾝﾎﾟｼﾞｳﾑ費</t>
  </si>
  <si>
    <t>ｼﾝﾎﾟｼﾞｳﾑ費</t>
    <phoneticPr fontId="3"/>
  </si>
  <si>
    <t>講習会費</t>
    <rPh sb="0" eb="3">
      <t>コウシュウカイ</t>
    </rPh>
    <phoneticPr fontId="3"/>
  </si>
  <si>
    <t>見学会費</t>
    <rPh sb="0" eb="3">
      <t>ケンガクカイ</t>
    </rPh>
    <phoneticPr fontId="3"/>
  </si>
  <si>
    <t>交流会費</t>
    <rPh sb="0" eb="3">
      <t>コウリュウカイ</t>
    </rPh>
    <phoneticPr fontId="3"/>
  </si>
  <si>
    <t>会議費</t>
    <rPh sb="0" eb="1">
      <t>カイ</t>
    </rPh>
    <rPh sb="1" eb="2">
      <t>ギ</t>
    </rPh>
    <phoneticPr fontId="3"/>
  </si>
  <si>
    <t>委員会費</t>
    <rPh sb="0" eb="3">
      <t>イインカイ</t>
    </rPh>
    <phoneticPr fontId="3"/>
  </si>
  <si>
    <t>その他費用</t>
    <rPh sb="2" eb="3">
      <t>タ</t>
    </rPh>
    <rPh sb="3" eb="5">
      <t>ヒヨウ</t>
    </rPh>
    <phoneticPr fontId="3"/>
  </si>
  <si>
    <t>雑費</t>
    <rPh sb="0" eb="1">
      <t>ザツ</t>
    </rPh>
    <rPh sb="1" eb="2">
      <t>ヒ</t>
    </rPh>
    <phoneticPr fontId="3"/>
  </si>
  <si>
    <t>シンポジウム</t>
    <phoneticPr fontId="3"/>
  </si>
  <si>
    <t>　　②雑収益</t>
    <rPh sb="3" eb="4">
      <t>ザツ</t>
    </rPh>
    <rPh sb="4" eb="6">
      <t>シュウエキ</t>
    </rPh>
    <phoneticPr fontId="3"/>
  </si>
  <si>
    <t>-</t>
    <phoneticPr fontId="3"/>
  </si>
  <si>
    <t>【形態別】支出科目9</t>
    <rPh sb="1" eb="3">
      <t>ケイタイ</t>
    </rPh>
    <rPh sb="3" eb="4">
      <t>ベツ</t>
    </rPh>
    <rPh sb="5" eb="7">
      <t>シシュツ</t>
    </rPh>
    <rPh sb="7" eb="9">
      <t>カモク</t>
    </rPh>
    <phoneticPr fontId="3"/>
  </si>
  <si>
    <t>その他雑収益</t>
    <rPh sb="2" eb="3">
      <t>タ</t>
    </rPh>
    <rPh sb="3" eb="4">
      <t>ザツ</t>
    </rPh>
    <rPh sb="4" eb="6">
      <t>シュウエキ</t>
    </rPh>
    <phoneticPr fontId="3"/>
  </si>
  <si>
    <t>講演会、ｼﾝﾎﾟｼﾞｳﾑ、講習会、見学会、交流会等の参加費、予稿集</t>
    <rPh sb="13" eb="16">
      <t>コウシュウカイ</t>
    </rPh>
    <rPh sb="18" eb="19">
      <t>トウ</t>
    </rPh>
    <rPh sb="19" eb="20">
      <t>　</t>
    </rPh>
    <rPh sb="21" eb="23">
      <t>コウリュウ</t>
    </rPh>
    <rPh sb="23" eb="24">
      <t>カイ</t>
    </rPh>
    <rPh sb="24" eb="26">
      <t>カイイン</t>
    </rPh>
    <rPh sb="27" eb="29">
      <t>シュウエキ</t>
    </rPh>
    <rPh sb="30" eb="32">
      <t>ヨコウ</t>
    </rPh>
    <rPh sb="32" eb="33">
      <t>シュウ</t>
    </rPh>
    <phoneticPr fontId="19"/>
  </si>
  <si>
    <t>ｱﾙﾊﾞｲﾄ代</t>
    <rPh sb="6" eb="7">
      <t>トウ</t>
    </rPh>
    <phoneticPr fontId="3"/>
  </si>
  <si>
    <t>会議のための茶・弁当代等</t>
    <rPh sb="0" eb="2">
      <t>カイギ</t>
    </rPh>
    <rPh sb="6" eb="7">
      <t>チャ</t>
    </rPh>
    <rPh sb="8" eb="10">
      <t>ベントウ</t>
    </rPh>
    <rPh sb="10" eb="11">
      <t>ダイ</t>
    </rPh>
    <rPh sb="11" eb="12">
      <t>トウ</t>
    </rPh>
    <phoneticPr fontId="19"/>
  </si>
  <si>
    <t>会議室賃借料、ｼｽﾃﾑ保守、ﾘｰｽ料等</t>
    <rPh sb="0" eb="3">
      <t>カイギシツ</t>
    </rPh>
    <rPh sb="3" eb="6">
      <t>チンシャクリョウ</t>
    </rPh>
    <rPh sb="11" eb="13">
      <t>ホシュ</t>
    </rPh>
    <rPh sb="17" eb="18">
      <t>リョウ</t>
    </rPh>
    <rPh sb="18" eb="19">
      <t>トウ</t>
    </rPh>
    <phoneticPr fontId="19"/>
  </si>
  <si>
    <t>講師謝礼金、源泉徴収等　*含む、図書券、商品券</t>
    <rPh sb="0" eb="2">
      <t>コウシ</t>
    </rPh>
    <rPh sb="2" eb="5">
      <t>シャレイキン</t>
    </rPh>
    <rPh sb="6" eb="8">
      <t>ゲンセン</t>
    </rPh>
    <rPh sb="8" eb="10">
      <t>チョウシュウ</t>
    </rPh>
    <rPh sb="10" eb="11">
      <t>トウ</t>
    </rPh>
    <rPh sb="13" eb="14">
      <t>フク</t>
    </rPh>
    <rPh sb="16" eb="19">
      <t>トショケン</t>
    </rPh>
    <rPh sb="20" eb="23">
      <t>ショウヒンケン</t>
    </rPh>
    <phoneticPr fontId="19"/>
  </si>
  <si>
    <t>事務委託、ｼｽﾃﾑ委託等</t>
    <rPh sb="0" eb="2">
      <t>ジム</t>
    </rPh>
    <rPh sb="2" eb="4">
      <t>イタク</t>
    </rPh>
    <rPh sb="9" eb="11">
      <t>イタク</t>
    </rPh>
    <rPh sb="11" eb="12">
      <t>トウ</t>
    </rPh>
    <phoneticPr fontId="19"/>
  </si>
  <si>
    <r>
      <t>銀行・郵便局等金融機関等の支払手数料、郵便為替手数料、</t>
    </r>
    <r>
      <rPr>
        <sz val="11"/>
        <rFont val="ＭＳ Ｐゴシック"/>
        <family val="3"/>
        <charset val="128"/>
      </rPr>
      <t>ｶｰﾄﾞ発行手数料</t>
    </r>
    <rPh sb="0" eb="2">
      <t>ギンコウ</t>
    </rPh>
    <rPh sb="3" eb="6">
      <t>ユウビンキョク</t>
    </rPh>
    <rPh sb="6" eb="7">
      <t>トウ</t>
    </rPh>
    <rPh sb="7" eb="9">
      <t>キンユウ</t>
    </rPh>
    <rPh sb="9" eb="11">
      <t>キカン</t>
    </rPh>
    <rPh sb="11" eb="12">
      <t>トウ</t>
    </rPh>
    <rPh sb="13" eb="15">
      <t>シハライ</t>
    </rPh>
    <rPh sb="15" eb="18">
      <t>テスウリョウ</t>
    </rPh>
    <rPh sb="19" eb="21">
      <t>ユウビン</t>
    </rPh>
    <rPh sb="21" eb="23">
      <t>カワセ</t>
    </rPh>
    <rPh sb="23" eb="25">
      <t>テスウ</t>
    </rPh>
    <rPh sb="25" eb="26">
      <t>リョウ</t>
    </rPh>
    <rPh sb="31" eb="33">
      <t>ハッコウ</t>
    </rPh>
    <rPh sb="33" eb="36">
      <t>テスウリョウ</t>
    </rPh>
    <phoneticPr fontId="19"/>
  </si>
  <si>
    <t>シンポジウム</t>
    <phoneticPr fontId="3"/>
  </si>
  <si>
    <t>　委員会</t>
    <rPh sb="1" eb="4">
      <t>イインカイ</t>
    </rPh>
    <phoneticPr fontId="3"/>
  </si>
  <si>
    <t>②雑収益</t>
    <rPh sb="1" eb="2">
      <t>ザツ</t>
    </rPh>
    <rPh sb="2" eb="4">
      <t>シュウエキ</t>
    </rPh>
    <phoneticPr fontId="28"/>
  </si>
  <si>
    <t>③雑　費</t>
    <rPh sb="1" eb="2">
      <t>ザツ</t>
    </rPh>
    <rPh sb="3" eb="4">
      <t>ヒ</t>
    </rPh>
    <phoneticPr fontId="28"/>
  </si>
  <si>
    <t>●●大学</t>
    <rPh sb="2" eb="4">
      <t>ダイガク</t>
    </rPh>
    <phoneticPr fontId="3"/>
  </si>
  <si>
    <t>記入担当者名</t>
    <rPh sb="0" eb="2">
      <t>キニュウ</t>
    </rPh>
    <rPh sb="2" eb="4">
      <t>タントウ</t>
    </rPh>
    <rPh sb="4" eb="5">
      <t>シャ</t>
    </rPh>
    <rPh sb="5" eb="6">
      <t>メイ</t>
    </rPh>
    <phoneticPr fontId="3"/>
  </si>
  <si>
    <t>E-mail</t>
    <phoneticPr fontId="3"/>
  </si>
  <si>
    <t>　</t>
    <phoneticPr fontId="3"/>
  </si>
  <si>
    <t>　</t>
    <phoneticPr fontId="3"/>
  </si>
  <si>
    <t>　</t>
    <phoneticPr fontId="3"/>
  </si>
  <si>
    <t>電子　太郎</t>
    <rPh sb="0" eb="2">
      <t>デンシ</t>
    </rPh>
    <rPh sb="3" eb="5">
      <t>タロウ</t>
    </rPh>
    <phoneticPr fontId="3"/>
  </si>
  <si>
    <t>03-××××-××××</t>
    <phoneticPr fontId="3"/>
  </si>
  <si>
    <r>
      <t>旅費交通費　　</t>
    </r>
    <r>
      <rPr>
        <sz val="11"/>
        <color rgb="FFFF0000"/>
        <rFont val="ＭＳ Ｐゴシック"/>
        <family val="3"/>
        <charset val="128"/>
      </rPr>
      <t>※(注)見学会参加者の交通費は不可(＝受益者負担とする)</t>
    </r>
    <rPh sb="0" eb="2">
      <t>リョヒ</t>
    </rPh>
    <rPh sb="2" eb="5">
      <t>コウツウヒ</t>
    </rPh>
    <rPh sb="9" eb="10">
      <t>チュウ</t>
    </rPh>
    <rPh sb="11" eb="14">
      <t>ケンガクカイ</t>
    </rPh>
    <rPh sb="14" eb="17">
      <t>サンカシャ</t>
    </rPh>
    <rPh sb="18" eb="21">
      <t>コウツウヒ</t>
    </rPh>
    <rPh sb="22" eb="24">
      <t>フカ</t>
    </rPh>
    <rPh sb="26" eb="29">
      <t>ジュエキシャ</t>
    </rPh>
    <rPh sb="29" eb="31">
      <t>フタン</t>
    </rPh>
    <phoneticPr fontId="19"/>
  </si>
  <si>
    <t>電話(携帯可)</t>
    <rPh sb="0" eb="2">
      <t>デンワ</t>
    </rPh>
    <rPh sb="3" eb="5">
      <t>ケイタイ</t>
    </rPh>
    <rPh sb="5" eb="6">
      <t>カ</t>
    </rPh>
    <phoneticPr fontId="3"/>
  </si>
  <si>
    <t>▲▲▲＠×××××</t>
    <phoneticPr fontId="3"/>
  </si>
  <si>
    <t>SB申-３</t>
    <rPh sb="2" eb="3">
      <t>シン</t>
    </rPh>
    <phoneticPr fontId="3"/>
  </si>
  <si>
    <t>●●大学の○○キャンパスの予定</t>
    <rPh sb="13" eb="15">
      <t>ヨテイ</t>
    </rPh>
    <phoneticPr fontId="3"/>
  </si>
  <si>
    <t>学食に注文し安価にした</t>
    <rPh sb="0" eb="2">
      <t>ガクショク</t>
    </rPh>
    <rPh sb="3" eb="5">
      <t>チュウモン</t>
    </rPh>
    <rPh sb="6" eb="8">
      <t>アンカ</t>
    </rPh>
    <phoneticPr fontId="3"/>
  </si>
  <si>
    <t>講師の要望により作成する予定</t>
    <rPh sb="0" eb="2">
      <t>コウシ</t>
    </rPh>
    <rPh sb="3" eb="5">
      <t>ヨウボウ</t>
    </rPh>
    <rPh sb="8" eb="10">
      <t>サクセイ</t>
    </rPh>
    <rPh sb="12" eb="14">
      <t>ヨテイ</t>
    </rPh>
    <phoneticPr fontId="3"/>
  </si>
  <si>
    <t>ネットで検索した概算額である</t>
    <rPh sb="4" eb="6">
      <t>ケンサク</t>
    </rPh>
    <rPh sb="8" eb="10">
      <t>ガイサン</t>
    </rPh>
    <rPh sb="10" eb="11">
      <t>ガク</t>
    </rPh>
    <phoneticPr fontId="3"/>
  </si>
  <si>
    <t>参加者には参加者リストに氏名・所属を記入してもらう</t>
    <rPh sb="0" eb="3">
      <t>サンカシャ</t>
    </rPh>
    <rPh sb="5" eb="8">
      <t>サンカシャ</t>
    </rPh>
    <rPh sb="12" eb="14">
      <t>シメイ</t>
    </rPh>
    <rPh sb="15" eb="17">
      <t>ショゾク</t>
    </rPh>
    <rPh sb="18" eb="20">
      <t>キニュウ</t>
    </rPh>
    <phoneticPr fontId="3"/>
  </si>
  <si>
    <t>受付はボランティアでできるかも知れない</t>
    <rPh sb="0" eb="2">
      <t>ウケツケ</t>
    </rPh>
    <rPh sb="15" eb="16">
      <t>シ</t>
    </rPh>
    <phoneticPr fontId="3"/>
  </si>
  <si>
    <t>×月×日の●●大学の教室を借用(○:○～○:○）１回予定</t>
    <rPh sb="1" eb="2">
      <t>ツキ</t>
    </rPh>
    <rPh sb="3" eb="4">
      <t>ヒ</t>
    </rPh>
    <rPh sb="7" eb="9">
      <t>ダイガク</t>
    </rPh>
    <rPh sb="10" eb="12">
      <t>キョウシツ</t>
    </rPh>
    <rPh sb="13" eb="15">
      <t>シャクヨウ</t>
    </rPh>
    <rPh sb="25" eb="26">
      <t>カイ</t>
    </rPh>
    <rPh sb="26" eb="28">
      <t>ヨテイ</t>
    </rPh>
    <phoneticPr fontId="3"/>
  </si>
  <si>
    <t>×月×日のテキストを100部作成予定</t>
    <rPh sb="13" eb="14">
      <t>ブ</t>
    </rPh>
    <rPh sb="14" eb="16">
      <t>サクセイ</t>
    </rPh>
    <rPh sb="16" eb="18">
      <t>ヨテイ</t>
    </rPh>
    <phoneticPr fontId="3"/>
  </si>
  <si>
    <t>×月×日の●●先生が講演会場までの交通費実費の概算</t>
    <rPh sb="7" eb="9">
      <t>センセイ</t>
    </rPh>
    <rPh sb="10" eb="12">
      <t>コウエン</t>
    </rPh>
    <rPh sb="12" eb="14">
      <t>カイジョウ</t>
    </rPh>
    <rPh sb="17" eb="20">
      <t>コウツウヒ</t>
    </rPh>
    <rPh sb="20" eb="22">
      <t>ジッピ</t>
    </rPh>
    <rPh sb="23" eb="25">
      <t>ガイサン</t>
    </rPh>
    <phoneticPr fontId="3"/>
  </si>
  <si>
    <t>×月×日の受付担当としてアルバイト1名を予定</t>
    <rPh sb="5" eb="7">
      <t>ウケツケ</t>
    </rPh>
    <rPh sb="7" eb="9">
      <t>タントウ</t>
    </rPh>
    <rPh sb="18" eb="19">
      <t>メイ</t>
    </rPh>
    <rPh sb="20" eb="22">
      <t>ヨテイ</t>
    </rPh>
    <phoneticPr fontId="3"/>
  </si>
  <si>
    <t>×月×日の参加者50名を予定（＠500×50）</t>
    <rPh sb="5" eb="8">
      <t>サンカシャ</t>
    </rPh>
    <rPh sb="10" eb="11">
      <t>メイ</t>
    </rPh>
    <rPh sb="12" eb="14">
      <t>ヨテイ</t>
    </rPh>
    <phoneticPr fontId="3"/>
  </si>
  <si>
    <t>△月△日の●●大学の会議室を借用(○:○～○:○）１回予定</t>
    <rPh sb="26" eb="27">
      <t>カイ</t>
    </rPh>
    <rPh sb="27" eb="29">
      <t>ヨテイ</t>
    </rPh>
    <phoneticPr fontId="3"/>
  </si>
  <si>
    <t>△月△日に事業検討の予定　午後６時開催のため委員の弁当（＠500×5名）</t>
    <rPh sb="5" eb="7">
      <t>ジギョウ</t>
    </rPh>
    <rPh sb="7" eb="9">
      <t>ケントウ</t>
    </rPh>
    <rPh sb="10" eb="12">
      <t>ヨテイ</t>
    </rPh>
    <rPh sb="13" eb="15">
      <t>ゴゴ</t>
    </rPh>
    <rPh sb="16" eb="17">
      <t>ジ</t>
    </rPh>
    <rPh sb="17" eb="19">
      <t>カイサイ</t>
    </rPh>
    <rPh sb="34" eb="35">
      <t>メイ</t>
    </rPh>
    <phoneticPr fontId="3"/>
  </si>
  <si>
    <t>×月×日の●●先生に講師依頼中(講師:8,979円＋源泉税1,021円）</t>
    <rPh sb="7" eb="9">
      <t>センセイ</t>
    </rPh>
    <rPh sb="10" eb="12">
      <t>コウシ</t>
    </rPh>
    <rPh sb="12" eb="15">
      <t>イライチュウ</t>
    </rPh>
    <rPh sb="16" eb="18">
      <t>コウシ</t>
    </rPh>
    <rPh sb="24" eb="25">
      <t>エン</t>
    </rPh>
    <rPh sb="26" eb="28">
      <t>ゲンセン</t>
    </rPh>
    <rPh sb="28" eb="29">
      <t>ゼイ</t>
    </rPh>
    <rPh sb="34" eb="35">
      <t>エン</t>
    </rPh>
    <phoneticPr fontId="3"/>
  </si>
  <si>
    <t>○○研究室の○○先生の紹介、領収書は税込額</t>
    <rPh sb="2" eb="5">
      <t>ケンキュウシツ</t>
    </rPh>
    <rPh sb="8" eb="10">
      <t>センセイ</t>
    </rPh>
    <rPh sb="11" eb="13">
      <t>ショウカイ</t>
    </rPh>
    <rPh sb="14" eb="17">
      <t>リョウシュウショ</t>
    </rPh>
    <rPh sb="18" eb="20">
      <t>ゼイコミ</t>
    </rPh>
    <rPh sb="20" eb="21">
      <t>ガク</t>
    </rPh>
    <phoneticPr fontId="3"/>
  </si>
  <si>
    <t>【2023年度】学生ブランチ予算書</t>
    <phoneticPr fontId="3"/>
  </si>
  <si>
    <t>2023年4月1日から2024年3月31日</t>
    <phoneticPr fontId="3"/>
  </si>
  <si>
    <t>【2023年度】学生ブランチ予算書（事業計画）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</si>
</sst>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▲ &quot;#,##0"/>
    <numFmt numFmtId="177" formatCode="&quot;【&quot;yyyy/m/d&quot;　現在】&quot;"/>
    <numFmt numFmtId="178" formatCode="#,##0;&quot;△ &quot;#,##0"/>
    <numFmt numFmtId="179" formatCode="&quot;【別紙4】　【&quot;yyyy&quot;(&quot;[$-411]ge&quot;)年&quot;m&quot;月&quot;d&quot;日版】&quot;;@"/>
    <numFmt numFmtId="180" formatCode="&quot;【&quot;yyyy&quot;(&quot;[$-411]ge&quot;)年&quot;m&quot;月&quot;d&quot;日ver】&quot;;@"/>
  </numFmts>
  <fonts count="5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u/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rgb="FF0033CC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u/>
      <sz val="16"/>
      <name val="ＭＳ ゴシック"/>
      <family val="3"/>
      <charset val="128"/>
    </font>
    <font>
      <sz val="12"/>
      <name val="Osaka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2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b/>
      <sz val="11"/>
      <color rgb="FF0000FF"/>
      <name val="ＭＳ Ｐゴシック"/>
      <family val="3"/>
      <charset val="128"/>
    </font>
    <font>
      <u/>
      <sz val="12"/>
      <color indexed="12"/>
      <name val="Osaka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u/>
      <sz val="18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color rgb="FF0000FF"/>
      <name val="ＭＳ ゴシック"/>
      <family val="3"/>
      <charset val="128"/>
    </font>
    <font>
      <b/>
      <sz val="11"/>
      <color rgb="FFFF990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Arial"/>
      <family val="2"/>
    </font>
    <font>
      <sz val="9"/>
      <color indexed="8"/>
      <name val="ＭＳ 明朝"/>
      <family val="1"/>
      <charset val="128"/>
    </font>
    <font>
      <b/>
      <sz val="10"/>
      <color indexed="8"/>
      <name val="ＭＳ Ｐ明朝"/>
      <family val="1"/>
      <charset val="128"/>
    </font>
    <font>
      <b/>
      <sz val="11"/>
      <color indexed="8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u/>
      <sz val="2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38" fontId="15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6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/>
    <xf numFmtId="0" fontId="2" fillId="0" borderId="0"/>
    <xf numFmtId="38" fontId="2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4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179" fontId="20" fillId="0" borderId="0">
      <alignment vertical="center"/>
    </xf>
    <xf numFmtId="0" fontId="2" fillId="0" borderId="0"/>
    <xf numFmtId="179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2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4" fillId="0" borderId="0" xfId="1" applyFont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" xfId="0" applyFill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176" fontId="4" fillId="0" borderId="27" xfId="0" applyNumberFormat="1" applyFont="1" applyFill="1" applyBorder="1" applyAlignment="1" applyProtection="1">
      <alignment vertical="center" shrinkToFit="1"/>
      <protection locked="0"/>
    </xf>
    <xf numFmtId="0" fontId="4" fillId="0" borderId="26" xfId="0" applyNumberFormat="1" applyFont="1" applyFill="1" applyBorder="1" applyAlignment="1" applyProtection="1">
      <alignment vertical="center" shrinkToFit="1"/>
      <protection locked="0"/>
    </xf>
    <xf numFmtId="0" fontId="4" fillId="0" borderId="29" xfId="0" applyNumberFormat="1" applyFont="1" applyFill="1" applyBorder="1" applyAlignment="1" applyProtection="1">
      <alignment vertical="center" shrinkToFit="1"/>
      <protection locked="0"/>
    </xf>
    <xf numFmtId="0" fontId="12" fillId="3" borderId="2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27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176" fontId="4" fillId="0" borderId="6" xfId="0" applyNumberFormat="1" applyFont="1" applyFill="1" applyBorder="1" applyAlignment="1" applyProtection="1">
      <alignment vertical="center" shrinkToFit="1"/>
      <protection locked="0"/>
    </xf>
    <xf numFmtId="176" fontId="4" fillId="0" borderId="16" xfId="0" applyNumberFormat="1" applyFont="1" applyFill="1" applyBorder="1" applyAlignment="1" applyProtection="1">
      <alignment vertical="center" shrinkToFit="1"/>
      <protection locked="0"/>
    </xf>
    <xf numFmtId="178" fontId="25" fillId="0" borderId="0" xfId="4" applyNumberFormat="1" applyFont="1" applyAlignment="1">
      <alignment horizontal="centerContinuous" vertical="center"/>
    </xf>
    <xf numFmtId="0" fontId="20" fillId="0" borderId="0" xfId="5">
      <alignment vertical="center"/>
    </xf>
    <xf numFmtId="178" fontId="4" fillId="0" borderId="0" xfId="4" applyNumberFormat="1" applyFont="1" applyAlignment="1">
      <alignment horizontal="centerContinuous" vertical="center"/>
    </xf>
    <xf numFmtId="38" fontId="6" fillId="0" borderId="0" xfId="6" applyFont="1" applyAlignment="1">
      <alignment vertical="center"/>
    </xf>
    <xf numFmtId="0" fontId="20" fillId="0" borderId="0" xfId="5" applyAlignment="1">
      <alignment horizontal="right" vertical="center"/>
    </xf>
    <xf numFmtId="176" fontId="9" fillId="0" borderId="21" xfId="6" applyNumberFormat="1" applyFont="1" applyFill="1" applyBorder="1" applyAlignment="1">
      <alignment horizontal="center" vertical="center" shrinkToFit="1"/>
    </xf>
    <xf numFmtId="176" fontId="9" fillId="0" borderId="24" xfId="6" applyNumberFormat="1" applyFont="1" applyFill="1" applyBorder="1" applyAlignment="1">
      <alignment horizontal="center" vertical="center" shrinkToFit="1"/>
    </xf>
    <xf numFmtId="0" fontId="16" fillId="0" borderId="23" xfId="5" applyFont="1" applyFill="1" applyBorder="1" applyAlignment="1">
      <alignment vertical="center"/>
    </xf>
    <xf numFmtId="0" fontId="29" fillId="0" borderId="0" xfId="5" applyFont="1" applyFill="1" applyBorder="1" applyAlignment="1">
      <alignment vertical="center"/>
    </xf>
    <xf numFmtId="176" fontId="4" fillId="0" borderId="21" xfId="6" applyNumberFormat="1" applyFont="1" applyFill="1" applyBorder="1" applyAlignment="1">
      <alignment horizontal="right" vertical="center" shrinkToFit="1"/>
    </xf>
    <xf numFmtId="0" fontId="29" fillId="0" borderId="23" xfId="5" applyFont="1" applyFill="1" applyBorder="1" applyAlignment="1">
      <alignment vertical="center" shrinkToFit="1"/>
    </xf>
    <xf numFmtId="0" fontId="29" fillId="0" borderId="0" xfId="5" applyFont="1" applyFill="1" applyBorder="1" applyAlignment="1">
      <alignment vertical="center" shrinkToFit="1"/>
    </xf>
    <xf numFmtId="0" fontId="31" fillId="0" borderId="23" xfId="5" applyFont="1" applyFill="1" applyBorder="1" applyAlignment="1">
      <alignment vertical="center" shrinkToFit="1"/>
    </xf>
    <xf numFmtId="0" fontId="31" fillId="0" borderId="0" xfId="5" applyFont="1" applyFill="1" applyBorder="1" applyAlignment="1">
      <alignment vertical="center"/>
    </xf>
    <xf numFmtId="0" fontId="31" fillId="0" borderId="0" xfId="5" applyFont="1" applyFill="1" applyBorder="1" applyAlignment="1">
      <alignment vertical="center" shrinkToFit="1"/>
    </xf>
    <xf numFmtId="0" fontId="17" fillId="0" borderId="23" xfId="5" applyFont="1" applyFill="1" applyBorder="1" applyAlignment="1">
      <alignment vertical="center" shrinkToFit="1"/>
    </xf>
    <xf numFmtId="0" fontId="17" fillId="0" borderId="0" xfId="5" applyFont="1" applyFill="1" applyBorder="1" applyAlignment="1">
      <alignment vertical="center" shrinkToFit="1"/>
    </xf>
    <xf numFmtId="0" fontId="20" fillId="0" borderId="0" xfId="5" applyFill="1" applyAlignment="1">
      <alignment vertical="center"/>
    </xf>
    <xf numFmtId="0" fontId="31" fillId="0" borderId="23" xfId="5" applyFont="1" applyFill="1" applyBorder="1" applyAlignment="1">
      <alignment vertical="center"/>
    </xf>
    <xf numFmtId="0" fontId="32" fillId="0" borderId="0" xfId="5" applyFont="1" applyFill="1" applyBorder="1" applyAlignment="1">
      <alignment vertical="center"/>
    </xf>
    <xf numFmtId="38" fontId="5" fillId="0" borderId="0" xfId="6" applyFont="1"/>
    <xf numFmtId="176" fontId="9" fillId="0" borderId="13" xfId="6" applyNumberFormat="1" applyFont="1" applyFill="1" applyBorder="1" applyAlignment="1">
      <alignment horizontal="center" vertical="center" shrinkToFit="1"/>
    </xf>
    <xf numFmtId="176" fontId="9" fillId="0" borderId="9" xfId="6" applyNumberFormat="1" applyFont="1" applyFill="1" applyBorder="1" applyAlignment="1">
      <alignment horizontal="center" vertical="center" shrinkToFit="1"/>
    </xf>
    <xf numFmtId="176" fontId="4" fillId="0" borderId="13" xfId="6" applyNumberFormat="1" applyFont="1" applyFill="1" applyBorder="1" applyAlignment="1">
      <alignment horizontal="right" vertical="center" shrinkToFit="1"/>
    </xf>
    <xf numFmtId="0" fontId="34" fillId="0" borderId="0" xfId="0" applyFont="1">
      <alignment vertical="center"/>
    </xf>
    <xf numFmtId="178" fontId="37" fillId="0" borderId="0" xfId="4" applyNumberFormat="1" applyFont="1" applyAlignment="1">
      <alignment vertical="center"/>
    </xf>
    <xf numFmtId="178" fontId="38" fillId="0" borderId="0" xfId="4" applyNumberFormat="1" applyFont="1" applyAlignment="1">
      <alignment vertical="center"/>
    </xf>
    <xf numFmtId="176" fontId="4" fillId="0" borderId="39" xfId="6" applyNumberFormat="1" applyFont="1" applyFill="1" applyBorder="1" applyAlignment="1">
      <alignment horizontal="right" vertical="center" shrinkToFit="1"/>
    </xf>
    <xf numFmtId="176" fontId="39" fillId="0" borderId="3" xfId="6" applyNumberFormat="1" applyFont="1" applyFill="1" applyBorder="1" applyAlignment="1">
      <alignment horizontal="right" vertical="center" shrinkToFit="1"/>
    </xf>
    <xf numFmtId="176" fontId="39" fillId="0" borderId="14" xfId="6" applyNumberFormat="1" applyFont="1" applyFill="1" applyBorder="1" applyAlignment="1">
      <alignment horizontal="right" vertical="center" shrinkToFit="1"/>
    </xf>
    <xf numFmtId="176" fontId="39" fillId="0" borderId="40" xfId="6" applyNumberFormat="1" applyFont="1" applyFill="1" applyBorder="1" applyAlignment="1">
      <alignment horizontal="right" vertical="center" shrinkToFit="1"/>
    </xf>
    <xf numFmtId="176" fontId="39" fillId="0" borderId="12" xfId="6" applyNumberFormat="1" applyFont="1" applyFill="1" applyBorder="1" applyAlignment="1">
      <alignment horizontal="right" vertical="center" shrinkToFit="1"/>
    </xf>
    <xf numFmtId="176" fontId="39" fillId="0" borderId="2" xfId="6" applyNumberFormat="1" applyFont="1" applyFill="1" applyBorder="1" applyAlignment="1">
      <alignment horizontal="right" vertical="center" shrinkToFit="1"/>
    </xf>
    <xf numFmtId="176" fontId="39" fillId="6" borderId="14" xfId="6" applyNumberFormat="1" applyFont="1" applyFill="1" applyBorder="1" applyAlignment="1">
      <alignment horizontal="right" vertical="center" shrinkToFit="1"/>
    </xf>
    <xf numFmtId="176" fontId="39" fillId="6" borderId="12" xfId="6" applyNumberFormat="1" applyFont="1" applyFill="1" applyBorder="1" applyAlignment="1">
      <alignment horizontal="right" vertical="center" shrinkToFit="1"/>
    </xf>
    <xf numFmtId="176" fontId="39" fillId="6" borderId="2" xfId="6" applyNumberFormat="1" applyFont="1" applyFill="1" applyBorder="1" applyAlignment="1">
      <alignment horizontal="right" vertical="center" shrinkToFit="1"/>
    </xf>
    <xf numFmtId="176" fontId="39" fillId="6" borderId="3" xfId="6" applyNumberFormat="1" applyFont="1" applyFill="1" applyBorder="1" applyAlignment="1">
      <alignment horizontal="right" vertical="center" shrinkToFit="1"/>
    </xf>
    <xf numFmtId="176" fontId="4" fillId="6" borderId="13" xfId="6" applyNumberFormat="1" applyFont="1" applyFill="1" applyBorder="1" applyAlignment="1">
      <alignment horizontal="right" vertical="center" shrinkToFit="1"/>
    </xf>
    <xf numFmtId="176" fontId="4" fillId="6" borderId="39" xfId="6" applyNumberFormat="1" applyFont="1" applyFill="1" applyBorder="1" applyAlignment="1">
      <alignment horizontal="right" vertical="center" shrinkToFit="1"/>
    </xf>
    <xf numFmtId="176" fontId="4" fillId="6" borderId="9" xfId="6" applyNumberFormat="1" applyFont="1" applyFill="1" applyBorder="1" applyAlignment="1">
      <alignment horizontal="right" vertical="center" shrinkToFit="1"/>
    </xf>
    <xf numFmtId="176" fontId="4" fillId="6" borderId="24" xfId="6" applyNumberFormat="1" applyFont="1" applyFill="1" applyBorder="1" applyAlignment="1">
      <alignment horizontal="right" vertical="center" shrinkToFit="1"/>
    </xf>
    <xf numFmtId="176" fontId="4" fillId="6" borderId="21" xfId="6" applyNumberFormat="1" applyFont="1" applyFill="1" applyBorder="1" applyAlignment="1">
      <alignment horizontal="right" vertical="center" shrinkToFit="1"/>
    </xf>
    <xf numFmtId="176" fontId="4" fillId="0" borderId="16" xfId="6" applyNumberFormat="1" applyFont="1" applyFill="1" applyBorder="1" applyAlignment="1">
      <alignment horizontal="right" vertical="center" shrinkToFit="1"/>
    </xf>
    <xf numFmtId="176" fontId="4" fillId="6" borderId="43" xfId="6" applyNumberFormat="1" applyFont="1" applyFill="1" applyBorder="1" applyAlignment="1">
      <alignment horizontal="right" vertical="center" shrinkToFit="1"/>
    </xf>
    <xf numFmtId="176" fontId="4" fillId="6" borderId="46" xfId="6" applyNumberFormat="1" applyFont="1" applyFill="1" applyBorder="1" applyAlignment="1">
      <alignment horizontal="right" vertical="center" shrinkToFit="1"/>
    </xf>
    <xf numFmtId="176" fontId="4" fillId="6" borderId="47" xfId="6" applyNumberFormat="1" applyFont="1" applyFill="1" applyBorder="1" applyAlignment="1">
      <alignment horizontal="right" vertical="center" shrinkToFit="1"/>
    </xf>
    <xf numFmtId="176" fontId="4" fillId="6" borderId="33" xfId="6" applyNumberFormat="1" applyFont="1" applyFill="1" applyBorder="1" applyAlignment="1">
      <alignment horizontal="right" vertical="center" shrinkToFit="1"/>
    </xf>
    <xf numFmtId="176" fontId="4" fillId="0" borderId="6" xfId="6" applyNumberFormat="1" applyFont="1" applyFill="1" applyBorder="1" applyAlignment="1">
      <alignment horizontal="right" vertical="center" shrinkToFit="1"/>
    </xf>
    <xf numFmtId="176" fontId="4" fillId="0" borderId="26" xfId="6" applyNumberFormat="1" applyFont="1" applyFill="1" applyBorder="1" applyAlignment="1">
      <alignment horizontal="right" vertical="center" shrinkToFit="1"/>
    </xf>
    <xf numFmtId="176" fontId="4" fillId="0" borderId="49" xfId="6" applyNumberFormat="1" applyFont="1" applyFill="1" applyBorder="1" applyAlignment="1">
      <alignment horizontal="right" vertical="center" shrinkToFit="1"/>
    </xf>
    <xf numFmtId="176" fontId="4" fillId="0" borderId="50" xfId="6" applyNumberFormat="1" applyFont="1" applyFill="1" applyBorder="1" applyAlignment="1">
      <alignment horizontal="right" vertical="center" shrinkToFit="1"/>
    </xf>
    <xf numFmtId="176" fontId="4" fillId="0" borderId="27" xfId="6" applyNumberFormat="1" applyFont="1" applyFill="1" applyBorder="1" applyAlignment="1">
      <alignment horizontal="right" vertical="center" shrinkToFit="1"/>
    </xf>
    <xf numFmtId="176" fontId="4" fillId="0" borderId="43" xfId="6" applyNumberFormat="1" applyFont="1" applyFill="1" applyBorder="1" applyAlignment="1">
      <alignment horizontal="right" vertical="center" shrinkToFit="1"/>
    </xf>
    <xf numFmtId="176" fontId="4" fillId="0" borderId="46" xfId="6" applyNumberFormat="1" applyFont="1" applyFill="1" applyBorder="1" applyAlignment="1">
      <alignment horizontal="right" vertical="center" shrinkToFit="1"/>
    </xf>
    <xf numFmtId="176" fontId="4" fillId="0" borderId="47" xfId="6" applyNumberFormat="1" applyFont="1" applyFill="1" applyBorder="1" applyAlignment="1">
      <alignment horizontal="right" vertical="center" shrinkToFit="1"/>
    </xf>
    <xf numFmtId="176" fontId="4" fillId="0" borderId="33" xfId="6" applyNumberFormat="1" applyFont="1" applyFill="1" applyBorder="1" applyAlignment="1">
      <alignment horizontal="right" vertical="center" shrinkToFit="1"/>
    </xf>
    <xf numFmtId="0" fontId="0" fillId="0" borderId="16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6" borderId="15" xfId="0" applyFont="1" applyFill="1" applyBorder="1" applyAlignment="1">
      <alignment vertical="center" shrinkToFit="1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34" fillId="0" borderId="0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12" fillId="3" borderId="3" xfId="0" applyFont="1" applyFill="1" applyBorder="1">
      <alignment vertical="center"/>
    </xf>
    <xf numFmtId="0" fontId="4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76" fontId="4" fillId="0" borderId="31" xfId="6" applyNumberFormat="1" applyFont="1" applyFill="1" applyBorder="1" applyAlignment="1">
      <alignment horizontal="right" vertical="center" shrinkToFit="1"/>
    </xf>
    <xf numFmtId="176" fontId="4" fillId="0" borderId="41" xfId="6" applyNumberFormat="1" applyFont="1" applyFill="1" applyBorder="1" applyAlignment="1">
      <alignment horizontal="right" vertical="center" shrinkToFit="1"/>
    </xf>
    <xf numFmtId="176" fontId="4" fillId="0" borderId="52" xfId="6" applyNumberFormat="1" applyFont="1" applyFill="1" applyBorder="1" applyAlignment="1">
      <alignment horizontal="right" vertical="center" shrinkToFit="1"/>
    </xf>
    <xf numFmtId="0" fontId="2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2" fillId="0" borderId="0" xfId="13" applyFont="1" applyAlignment="1">
      <alignment vertical="center"/>
    </xf>
    <xf numFmtId="0" fontId="43" fillId="0" borderId="0" xfId="5" applyFont="1" applyAlignment="1">
      <alignment vertical="center"/>
    </xf>
    <xf numFmtId="0" fontId="20" fillId="0" borderId="0" xfId="5" applyAlignment="1">
      <alignment vertical="center"/>
    </xf>
    <xf numFmtId="178" fontId="9" fillId="0" borderId="0" xfId="4" applyNumberFormat="1" applyFont="1" applyAlignment="1">
      <alignment vertical="center"/>
    </xf>
    <xf numFmtId="178" fontId="44" fillId="0" borderId="0" xfId="4" applyNumberFormat="1" applyFont="1" applyAlignment="1">
      <alignment horizontal="centerContinuous" vertical="center"/>
    </xf>
    <xf numFmtId="0" fontId="43" fillId="0" borderId="0" xfId="5" applyFont="1">
      <alignment vertical="center"/>
    </xf>
    <xf numFmtId="0" fontId="43" fillId="0" borderId="0" xfId="5" applyFont="1" applyFill="1">
      <alignment vertical="center"/>
    </xf>
    <xf numFmtId="38" fontId="10" fillId="0" borderId="0" xfId="6" applyFont="1" applyAlignment="1">
      <alignment vertical="center"/>
    </xf>
    <xf numFmtId="0" fontId="43" fillId="0" borderId="0" xfId="5" applyFont="1" applyAlignment="1">
      <alignment horizontal="right" vertical="center"/>
    </xf>
    <xf numFmtId="0" fontId="43" fillId="0" borderId="0" xfId="5" applyFont="1" applyFill="1" applyAlignment="1">
      <alignment vertical="center"/>
    </xf>
    <xf numFmtId="0" fontId="45" fillId="0" borderId="0" xfId="5" applyFont="1" applyFill="1">
      <alignment vertical="center"/>
    </xf>
    <xf numFmtId="0" fontId="45" fillId="0" borderId="0" xfId="5" applyFont="1" applyFill="1" applyAlignment="1">
      <alignment vertical="center"/>
    </xf>
    <xf numFmtId="38" fontId="5" fillId="0" borderId="0" xfId="6" applyFont="1" applyAlignment="1"/>
    <xf numFmtId="176" fontId="8" fillId="8" borderId="12" xfId="6" applyNumberFormat="1" applyFont="1" applyFill="1" applyBorder="1" applyAlignment="1">
      <alignment horizontal="right" vertical="center" shrinkToFit="1"/>
    </xf>
    <xf numFmtId="176" fontId="8" fillId="8" borderId="40" xfId="6" applyNumberFormat="1" applyFont="1" applyFill="1" applyBorder="1" applyAlignment="1">
      <alignment horizontal="right" vertical="center" shrinkToFit="1"/>
    </xf>
    <xf numFmtId="176" fontId="8" fillId="8" borderId="2" xfId="6" applyNumberFormat="1" applyFont="1" applyFill="1" applyBorder="1" applyAlignment="1">
      <alignment horizontal="right" vertical="center" shrinkToFit="1"/>
    </xf>
    <xf numFmtId="176" fontId="8" fillId="8" borderId="14" xfId="6" applyNumberFormat="1" applyFont="1" applyFill="1" applyBorder="1" applyAlignment="1">
      <alignment horizontal="right" vertical="center" shrinkToFit="1"/>
    </xf>
    <xf numFmtId="0" fontId="47" fillId="0" borderId="23" xfId="5" applyFont="1" applyFill="1" applyBorder="1" applyAlignment="1">
      <alignment vertical="center"/>
    </xf>
    <xf numFmtId="0" fontId="47" fillId="0" borderId="23" xfId="5" applyFont="1" applyFill="1" applyBorder="1" applyAlignment="1">
      <alignment vertical="center" shrinkToFit="1"/>
    </xf>
    <xf numFmtId="0" fontId="16" fillId="8" borderId="1" xfId="5" applyFont="1" applyFill="1" applyBorder="1" applyAlignment="1">
      <alignment vertical="center"/>
    </xf>
    <xf numFmtId="0" fontId="16" fillId="8" borderId="4" xfId="5" applyFont="1" applyFill="1" applyBorder="1" applyAlignment="1">
      <alignment vertical="center"/>
    </xf>
    <xf numFmtId="176" fontId="9" fillId="8" borderId="12" xfId="6" applyNumberFormat="1" applyFont="1" applyFill="1" applyBorder="1" applyAlignment="1">
      <alignment horizontal="right" vertical="center" shrinkToFit="1"/>
    </xf>
    <xf numFmtId="176" fontId="9" fillId="8" borderId="40" xfId="6" applyNumberFormat="1" applyFont="1" applyFill="1" applyBorder="1" applyAlignment="1">
      <alignment horizontal="right" vertical="center" shrinkToFit="1"/>
    </xf>
    <xf numFmtId="176" fontId="39" fillId="8" borderId="3" xfId="6" applyNumberFormat="1" applyFont="1" applyFill="1" applyBorder="1" applyAlignment="1">
      <alignment horizontal="right" vertical="center" shrinkToFit="1"/>
    </xf>
    <xf numFmtId="176" fontId="8" fillId="8" borderId="3" xfId="6" applyNumberFormat="1" applyFont="1" applyFill="1" applyBorder="1" applyAlignment="1">
      <alignment horizontal="right" vertical="center" shrinkToFit="1"/>
    </xf>
    <xf numFmtId="0" fontId="33" fillId="8" borderId="4" xfId="5" applyFont="1" applyFill="1" applyBorder="1" applyAlignment="1">
      <alignment vertical="center"/>
    </xf>
    <xf numFmtId="0" fontId="47" fillId="0" borderId="24" xfId="5" applyFont="1" applyFill="1" applyBorder="1" applyAlignment="1">
      <alignment vertical="center"/>
    </xf>
    <xf numFmtId="0" fontId="47" fillId="0" borderId="24" xfId="5" applyFont="1" applyFill="1" applyBorder="1" applyAlignment="1">
      <alignment vertical="center" shrinkToFit="1"/>
    </xf>
    <xf numFmtId="0" fontId="16" fillId="8" borderId="2" xfId="5" applyFont="1" applyFill="1" applyBorder="1" applyAlignment="1">
      <alignment vertical="center"/>
    </xf>
    <xf numFmtId="0" fontId="20" fillId="0" borderId="0" xfId="5" applyAlignment="1">
      <alignment horizontal="centerContinuous" vertical="center"/>
    </xf>
    <xf numFmtId="38" fontId="11" fillId="8" borderId="53" xfId="6" applyFont="1" applyFill="1" applyBorder="1" applyAlignment="1">
      <alignment horizontal="center" vertical="center" wrapText="1"/>
    </xf>
    <xf numFmtId="38" fontId="11" fillId="8" borderId="54" xfId="6" applyFont="1" applyFill="1" applyBorder="1" applyAlignment="1">
      <alignment horizontal="center" vertical="center" wrapText="1"/>
    </xf>
    <xf numFmtId="38" fontId="11" fillId="8" borderId="25" xfId="6" applyFont="1" applyFill="1" applyBorder="1" applyAlignment="1">
      <alignment horizontal="center" vertical="center" wrapText="1"/>
    </xf>
    <xf numFmtId="176" fontId="20" fillId="0" borderId="0" xfId="5" applyNumberFormat="1" applyFill="1" applyAlignment="1">
      <alignment vertical="center"/>
    </xf>
    <xf numFmtId="38" fontId="5" fillId="0" borderId="0" xfId="6" applyFont="1" applyAlignment="1">
      <alignment vertical="center"/>
    </xf>
    <xf numFmtId="176" fontId="39" fillId="6" borderId="40" xfId="6" applyNumberFormat="1" applyFont="1" applyFill="1" applyBorder="1" applyAlignment="1">
      <alignment horizontal="right" vertical="center" shrinkToFit="1"/>
    </xf>
    <xf numFmtId="176" fontId="8" fillId="8" borderId="58" xfId="6" applyNumberFormat="1" applyFont="1" applyFill="1" applyBorder="1" applyAlignment="1">
      <alignment horizontal="right" vertical="center" shrinkToFit="1"/>
    </xf>
    <xf numFmtId="176" fontId="8" fillId="8" borderId="61" xfId="6" applyNumberFormat="1" applyFont="1" applyFill="1" applyBorder="1" applyAlignment="1">
      <alignment horizontal="right" vertical="center" shrinkToFit="1"/>
    </xf>
    <xf numFmtId="176" fontId="9" fillId="8" borderId="21" xfId="6" applyNumberFormat="1" applyFont="1" applyFill="1" applyBorder="1" applyAlignment="1">
      <alignment horizontal="center" vertical="center" shrinkToFit="1"/>
    </xf>
    <xf numFmtId="176" fontId="39" fillId="8" borderId="2" xfId="6" applyNumberFormat="1" applyFont="1" applyFill="1" applyBorder="1" applyAlignment="1">
      <alignment horizontal="right" vertical="center" shrinkToFit="1"/>
    </xf>
    <xf numFmtId="176" fontId="9" fillId="8" borderId="24" xfId="6" applyNumberFormat="1" applyFont="1" applyFill="1" applyBorder="1" applyAlignment="1">
      <alignment horizontal="center" vertical="center" shrinkToFit="1"/>
    </xf>
    <xf numFmtId="176" fontId="9" fillId="0" borderId="23" xfId="6" applyNumberFormat="1" applyFont="1" applyFill="1" applyBorder="1" applyAlignment="1">
      <alignment horizontal="center" vertical="center" shrinkToFit="1"/>
    </xf>
    <xf numFmtId="176" fontId="39" fillId="6" borderId="1" xfId="6" applyNumberFormat="1" applyFont="1" applyFill="1" applyBorder="1" applyAlignment="1">
      <alignment horizontal="right" vertical="center" shrinkToFit="1"/>
    </xf>
    <xf numFmtId="176" fontId="4" fillId="6" borderId="23" xfId="6" applyNumberFormat="1" applyFont="1" applyFill="1" applyBorder="1" applyAlignment="1">
      <alignment horizontal="right" vertical="center" shrinkToFit="1"/>
    </xf>
    <xf numFmtId="176" fontId="4" fillId="6" borderId="17" xfId="6" applyNumberFormat="1" applyFont="1" applyFill="1" applyBorder="1" applyAlignment="1">
      <alignment horizontal="right" vertical="center" shrinkToFit="1"/>
    </xf>
    <xf numFmtId="176" fontId="39" fillId="0" borderId="1" xfId="6" applyNumberFormat="1" applyFont="1" applyFill="1" applyBorder="1" applyAlignment="1">
      <alignment horizontal="right" vertical="center" shrinkToFit="1"/>
    </xf>
    <xf numFmtId="176" fontId="8" fillId="8" borderId="1" xfId="6" applyNumberFormat="1" applyFont="1" applyFill="1" applyBorder="1" applyAlignment="1">
      <alignment horizontal="right" vertical="center" shrinkToFit="1"/>
    </xf>
    <xf numFmtId="176" fontId="4" fillId="6" borderId="18" xfId="6" applyNumberFormat="1" applyFont="1" applyFill="1" applyBorder="1" applyAlignment="1">
      <alignment horizontal="right" vertical="center" shrinkToFit="1"/>
    </xf>
    <xf numFmtId="176" fontId="8" fillId="8" borderId="57" xfId="6" applyNumberFormat="1" applyFont="1" applyFill="1" applyBorder="1" applyAlignment="1">
      <alignment horizontal="center" vertical="center" shrinkToFit="1"/>
    </xf>
    <xf numFmtId="176" fontId="39" fillId="8" borderId="58" xfId="6" applyNumberFormat="1" applyFont="1" applyFill="1" applyBorder="1" applyAlignment="1">
      <alignment horizontal="right" vertical="center" shrinkToFit="1"/>
    </xf>
    <xf numFmtId="176" fontId="8" fillId="8" borderId="57" xfId="6" applyNumberFormat="1" applyFont="1" applyFill="1" applyBorder="1" applyAlignment="1">
      <alignment horizontal="right" vertical="center" shrinkToFit="1"/>
    </xf>
    <xf numFmtId="176" fontId="8" fillId="8" borderId="59" xfId="6" applyNumberFormat="1" applyFont="1" applyFill="1" applyBorder="1" applyAlignment="1">
      <alignment horizontal="right" vertical="center" shrinkToFit="1"/>
    </xf>
    <xf numFmtId="176" fontId="8" fillId="0" borderId="57" xfId="6" applyNumberFormat="1" applyFont="1" applyFill="1" applyBorder="1" applyAlignment="1">
      <alignment horizontal="center" vertical="center" shrinkToFit="1"/>
    </xf>
    <xf numFmtId="176" fontId="8" fillId="8" borderId="60" xfId="6" applyNumberFormat="1" applyFont="1" applyFill="1" applyBorder="1" applyAlignment="1">
      <alignment horizontal="right" vertical="center" shrinkToFit="1"/>
    </xf>
    <xf numFmtId="176" fontId="8" fillId="0" borderId="21" xfId="6" applyNumberFormat="1" applyFont="1" applyFill="1" applyBorder="1" applyAlignment="1">
      <alignment horizontal="center" vertical="center" shrinkToFit="1"/>
    </xf>
    <xf numFmtId="176" fontId="8" fillId="0" borderId="24" xfId="6" applyNumberFormat="1" applyFont="1" applyFill="1" applyBorder="1" applyAlignment="1">
      <alignment horizontal="center" vertical="center" shrinkToFit="1"/>
    </xf>
    <xf numFmtId="176" fontId="8" fillId="8" borderId="16" xfId="6" applyNumberFormat="1" applyFont="1" applyFill="1" applyBorder="1" applyAlignment="1">
      <alignment horizontal="right" vertical="center" shrinkToFit="1"/>
    </xf>
    <xf numFmtId="176" fontId="8" fillId="8" borderId="21" xfId="6" applyNumberFormat="1" applyFont="1" applyFill="1" applyBorder="1" applyAlignment="1">
      <alignment horizontal="right" vertical="center" shrinkToFit="1"/>
    </xf>
    <xf numFmtId="176" fontId="8" fillId="8" borderId="6" xfId="6" applyNumberFormat="1" applyFont="1" applyFill="1" applyBorder="1" applyAlignment="1">
      <alignment horizontal="right" vertical="center" shrinkToFit="1"/>
    </xf>
    <xf numFmtId="176" fontId="8" fillId="8" borderId="33" xfId="6" applyNumberFormat="1" applyFont="1" applyFill="1" applyBorder="1" applyAlignment="1">
      <alignment horizontal="right" vertical="center" shrinkToFit="1"/>
    </xf>
    <xf numFmtId="176" fontId="8" fillId="8" borderId="24" xfId="6" applyNumberFormat="1" applyFont="1" applyFill="1" applyBorder="1" applyAlignment="1">
      <alignment horizontal="right" vertical="center" shrinkToFit="1"/>
    </xf>
    <xf numFmtId="176" fontId="8" fillId="8" borderId="27" xfId="6" applyNumberFormat="1" applyFont="1" applyFill="1" applyBorder="1" applyAlignment="1">
      <alignment horizontal="right" vertical="center" shrinkToFit="1"/>
    </xf>
    <xf numFmtId="0" fontId="0" fillId="0" borderId="51" xfId="0" applyBorder="1" applyAlignment="1">
      <alignment vertical="center" shrinkToFit="1"/>
    </xf>
    <xf numFmtId="177" fontId="23" fillId="0" borderId="0" xfId="0" applyNumberFormat="1" applyFont="1" applyAlignment="1">
      <alignment horizontal="right" vertical="center"/>
    </xf>
    <xf numFmtId="180" fontId="19" fillId="0" borderId="0" xfId="0" applyNumberFormat="1" applyFont="1" applyFill="1" applyAlignment="1">
      <alignment vertical="center"/>
    </xf>
    <xf numFmtId="0" fontId="22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23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34" fillId="0" borderId="0" xfId="5" applyFont="1" applyFill="1" applyBorder="1" applyAlignment="1">
      <alignment vertical="center" shrinkToFit="1"/>
    </xf>
    <xf numFmtId="0" fontId="34" fillId="0" borderId="23" xfId="5" applyFont="1" applyFill="1" applyBorder="1" applyAlignment="1">
      <alignment vertical="center"/>
    </xf>
    <xf numFmtId="0" fontId="34" fillId="0" borderId="0" xfId="5" applyFont="1" applyFill="1" applyBorder="1" applyAlignment="1">
      <alignment vertical="center"/>
    </xf>
    <xf numFmtId="0" fontId="34" fillId="0" borderId="24" xfId="5" applyFont="1" applyFill="1" applyBorder="1" applyAlignment="1">
      <alignment vertical="center" shrinkToFit="1"/>
    </xf>
    <xf numFmtId="0" fontId="16" fillId="0" borderId="38" xfId="5" applyFont="1" applyFill="1" applyBorder="1" applyAlignment="1">
      <alignment vertical="center" shrinkToFit="1"/>
    </xf>
    <xf numFmtId="0" fontId="16" fillId="0" borderId="25" xfId="5" applyFont="1" applyFill="1" applyBorder="1" applyAlignment="1">
      <alignment vertical="center" shrinkToFit="1"/>
    </xf>
    <xf numFmtId="0" fontId="16" fillId="0" borderId="37" xfId="5" applyFont="1" applyFill="1" applyBorder="1" applyAlignment="1">
      <alignment vertical="center"/>
    </xf>
    <xf numFmtId="0" fontId="49" fillId="0" borderId="23" xfId="5" applyFont="1" applyFill="1" applyBorder="1" applyAlignment="1">
      <alignment vertical="center"/>
    </xf>
    <xf numFmtId="0" fontId="47" fillId="0" borderId="27" xfId="5" applyFont="1" applyFill="1" applyBorder="1" applyAlignment="1">
      <alignment vertical="center"/>
    </xf>
    <xf numFmtId="0" fontId="47" fillId="0" borderId="33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 shrinkToFit="1"/>
    </xf>
    <xf numFmtId="176" fontId="8" fillId="4" borderId="55" xfId="6" applyNumberFormat="1" applyFont="1" applyFill="1" applyBorder="1" applyAlignment="1">
      <alignment horizontal="right" vertical="center" shrinkToFit="1"/>
    </xf>
    <xf numFmtId="176" fontId="8" fillId="4" borderId="56" xfId="6" applyNumberFormat="1" applyFont="1" applyFill="1" applyBorder="1" applyAlignment="1">
      <alignment horizontal="right" vertical="center" shrinkToFit="1"/>
    </xf>
    <xf numFmtId="176" fontId="8" fillId="4" borderId="42" xfId="6" applyNumberFormat="1" applyFont="1" applyFill="1" applyBorder="1" applyAlignment="1">
      <alignment horizontal="right" vertical="center" shrinkToFit="1"/>
    </xf>
    <xf numFmtId="0" fontId="16" fillId="4" borderId="23" xfId="5" applyFont="1" applyFill="1" applyBorder="1" applyAlignment="1">
      <alignment vertical="center"/>
    </xf>
    <xf numFmtId="0" fontId="28" fillId="4" borderId="0" xfId="5" applyFont="1" applyFill="1" applyBorder="1" applyAlignment="1">
      <alignment vertical="center" shrinkToFit="1"/>
    </xf>
    <xf numFmtId="0" fontId="20" fillId="0" borderId="0" xfId="5" applyFill="1" applyBorder="1" applyAlignment="1">
      <alignment vertical="center"/>
    </xf>
    <xf numFmtId="0" fontId="36" fillId="0" borderId="36" xfId="5" applyFont="1" applyFill="1" applyBorder="1" applyAlignment="1">
      <alignment horizontal="centerContinuous" vertical="center"/>
    </xf>
    <xf numFmtId="0" fontId="20" fillId="0" borderId="36" xfId="5" applyFill="1" applyBorder="1" applyAlignment="1">
      <alignment horizontal="centerContinuous" vertical="center"/>
    </xf>
    <xf numFmtId="38" fontId="5" fillId="0" borderId="0" xfId="6" applyFont="1" applyFill="1" applyBorder="1" applyAlignment="1">
      <alignment vertical="center"/>
    </xf>
    <xf numFmtId="0" fontId="50" fillId="0" borderId="45" xfId="5" applyFont="1" applyFill="1" applyBorder="1" applyAlignment="1">
      <alignment vertical="center"/>
    </xf>
    <xf numFmtId="0" fontId="50" fillId="0" borderId="0" xfId="5" applyFont="1" applyFill="1" applyBorder="1" applyAlignment="1">
      <alignment vertical="center"/>
    </xf>
    <xf numFmtId="0" fontId="50" fillId="0" borderId="48" xfId="5" applyFont="1" applyFill="1" applyBorder="1" applyAlignment="1">
      <alignment vertical="center"/>
    </xf>
    <xf numFmtId="180" fontId="21" fillId="0" borderId="0" xfId="0" applyNumberFormat="1" applyFont="1" applyAlignment="1">
      <alignment horizontal="right" vertical="center" shrinkToFit="1"/>
    </xf>
    <xf numFmtId="176" fontId="7" fillId="0" borderId="70" xfId="6" applyNumberFormat="1" applyFont="1" applyFill="1" applyBorder="1" applyAlignment="1">
      <alignment horizontal="right" vertical="center" shrinkToFit="1"/>
    </xf>
    <xf numFmtId="176" fontId="7" fillId="0" borderId="69" xfId="6" applyNumberFormat="1" applyFont="1" applyFill="1" applyBorder="1" applyAlignment="1">
      <alignment horizontal="right" vertical="center" shrinkToFit="1"/>
    </xf>
    <xf numFmtId="176" fontId="7" fillId="0" borderId="51" xfId="6" applyNumberFormat="1" applyFont="1" applyFill="1" applyBorder="1" applyAlignment="1">
      <alignment horizontal="right" vertical="center" shrinkToFit="1"/>
    </xf>
    <xf numFmtId="0" fontId="8" fillId="8" borderId="32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12" fillId="8" borderId="31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4" fillId="8" borderId="7" xfId="0" applyFont="1" applyFill="1" applyBorder="1" applyAlignment="1" applyProtection="1">
      <alignment horizontal="center" vertical="center"/>
    </xf>
    <xf numFmtId="0" fontId="8" fillId="8" borderId="10" xfId="0" applyNumberFormat="1" applyFont="1" applyFill="1" applyBorder="1" applyAlignment="1">
      <alignment vertical="center" shrinkToFit="1"/>
    </xf>
    <xf numFmtId="0" fontId="8" fillId="8" borderId="28" xfId="0" applyNumberFormat="1" applyFont="1" applyFill="1" applyBorder="1" applyAlignment="1">
      <alignment vertical="center" shrinkToFit="1"/>
    </xf>
    <xf numFmtId="176" fontId="8" fillId="8" borderId="35" xfId="0" applyNumberFormat="1" applyFont="1" applyFill="1" applyBorder="1" applyAlignment="1">
      <alignment vertical="center" shrinkToFit="1"/>
    </xf>
    <xf numFmtId="176" fontId="8" fillId="8" borderId="28" xfId="0" applyNumberFormat="1" applyFont="1" applyFill="1" applyBorder="1" applyAlignment="1">
      <alignment vertical="center" shrinkToFit="1"/>
    </xf>
    <xf numFmtId="0" fontId="4" fillId="8" borderId="15" xfId="0" applyFont="1" applyFill="1" applyBorder="1" applyAlignment="1">
      <alignment horizontal="center" vertical="center"/>
    </xf>
    <xf numFmtId="0" fontId="8" fillId="8" borderId="11" xfId="0" applyNumberFormat="1" applyFont="1" applyFill="1" applyBorder="1" applyAlignment="1">
      <alignment vertical="center" shrinkToFit="1"/>
    </xf>
    <xf numFmtId="0" fontId="4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3" xfId="0" applyNumberFormat="1" applyFont="1" applyFill="1" applyBorder="1" applyAlignment="1" applyProtection="1">
      <alignment vertical="center" shrinkToFit="1"/>
      <protection locked="0"/>
    </xf>
    <xf numFmtId="0" fontId="4" fillId="0" borderId="44" xfId="0" applyNumberFormat="1" applyFont="1" applyFill="1" applyBorder="1" applyAlignment="1" applyProtection="1">
      <alignment vertical="center" shrinkToFit="1"/>
      <protection locked="0"/>
    </xf>
    <xf numFmtId="176" fontId="4" fillId="0" borderId="33" xfId="0" applyNumberFormat="1" applyFont="1" applyFill="1" applyBorder="1" applyAlignment="1" applyProtection="1">
      <alignment vertical="center" shrinkToFit="1"/>
      <protection locked="0"/>
    </xf>
    <xf numFmtId="0" fontId="23" fillId="7" borderId="3" xfId="0" applyFont="1" applyFill="1" applyBorder="1" applyAlignment="1">
      <alignment vertical="center" shrinkToFit="1"/>
    </xf>
    <xf numFmtId="0" fontId="34" fillId="6" borderId="3" xfId="0" applyFont="1" applyFill="1" applyBorder="1" applyAlignment="1">
      <alignment vertical="center" shrinkToFit="1"/>
    </xf>
    <xf numFmtId="0" fontId="0" fillId="7" borderId="6" xfId="0" applyFill="1" applyBorder="1" applyAlignment="1">
      <alignment vertical="center" shrinkToFit="1"/>
    </xf>
    <xf numFmtId="0" fontId="0" fillId="6" borderId="5" xfId="0" applyFill="1" applyBorder="1" applyAlignment="1">
      <alignment vertical="center" shrinkToFit="1"/>
    </xf>
    <xf numFmtId="0" fontId="0" fillId="6" borderId="6" xfId="0" applyFill="1" applyBorder="1" applyAlignment="1">
      <alignment vertical="center" shrinkToFit="1"/>
    </xf>
    <xf numFmtId="0" fontId="0" fillId="6" borderId="22" xfId="0" applyFill="1" applyBorder="1" applyAlignment="1">
      <alignment vertical="center" shrinkToFit="1"/>
    </xf>
    <xf numFmtId="0" fontId="0" fillId="7" borderId="7" xfId="0" applyFill="1" applyBorder="1" applyAlignment="1">
      <alignment vertical="center" shrinkToFit="1"/>
    </xf>
    <xf numFmtId="0" fontId="0" fillId="6" borderId="20" xfId="0" applyFill="1" applyBorder="1" applyAlignment="1">
      <alignment vertical="center" shrinkToFit="1"/>
    </xf>
    <xf numFmtId="0" fontId="0" fillId="7" borderId="20" xfId="0" applyFill="1" applyBorder="1" applyAlignment="1">
      <alignment vertical="center" shrinkToFit="1"/>
    </xf>
    <xf numFmtId="0" fontId="0" fillId="7" borderId="5" xfId="0" applyFill="1" applyBorder="1" applyAlignment="1">
      <alignment vertical="center" shrinkToFit="1"/>
    </xf>
    <xf numFmtId="0" fontId="0" fillId="6" borderId="5" xfId="0" applyFont="1" applyFill="1" applyBorder="1" applyAlignment="1">
      <alignment vertical="center" shrinkToFit="1"/>
    </xf>
    <xf numFmtId="0" fontId="0" fillId="0" borderId="30" xfId="0" applyFont="1" applyFill="1" applyBorder="1" applyAlignment="1">
      <alignment vertical="center" shrinkToFit="1"/>
    </xf>
    <xf numFmtId="0" fontId="0" fillId="6" borderId="7" xfId="0" applyFill="1" applyBorder="1" applyAlignment="1">
      <alignment vertical="center" shrinkToFit="1"/>
    </xf>
    <xf numFmtId="0" fontId="0" fillId="6" borderId="7" xfId="0" applyFont="1" applyFill="1" applyBorder="1" applyAlignment="1">
      <alignment vertical="center" shrinkToFit="1"/>
    </xf>
    <xf numFmtId="0" fontId="0" fillId="6" borderId="15" xfId="0" applyFill="1" applyBorder="1" applyAlignment="1">
      <alignment vertical="center" shrinkToFit="1"/>
    </xf>
    <xf numFmtId="176" fontId="4" fillId="0" borderId="71" xfId="6" applyNumberFormat="1" applyFont="1" applyFill="1" applyBorder="1" applyAlignment="1">
      <alignment horizontal="right" vertical="center" shrinkToFit="1"/>
    </xf>
    <xf numFmtId="176" fontId="4" fillId="6" borderId="72" xfId="6" applyNumberFormat="1" applyFont="1" applyFill="1" applyBorder="1" applyAlignment="1">
      <alignment horizontal="right" vertical="center" shrinkToFit="1"/>
    </xf>
    <xf numFmtId="176" fontId="4" fillId="6" borderId="64" xfId="6" applyNumberFormat="1" applyFont="1" applyFill="1" applyBorder="1" applyAlignment="1">
      <alignment horizontal="right" vertical="center" shrinkToFit="1"/>
    </xf>
    <xf numFmtId="176" fontId="4" fillId="0" borderId="73" xfId="6" applyNumberFormat="1" applyFont="1" applyFill="1" applyBorder="1" applyAlignment="1">
      <alignment horizontal="right" vertical="center" shrinkToFit="1"/>
    </xf>
    <xf numFmtId="0" fontId="20" fillId="0" borderId="36" xfId="5" applyFill="1" applyBorder="1" applyAlignment="1">
      <alignment horizontal="center" vertical="center"/>
    </xf>
    <xf numFmtId="176" fontId="4" fillId="0" borderId="23" xfId="6" applyNumberFormat="1" applyFont="1" applyFill="1" applyBorder="1" applyAlignment="1">
      <alignment horizontal="right" vertical="center" shrinkToFit="1"/>
    </xf>
    <xf numFmtId="176" fontId="39" fillId="0" borderId="74" xfId="6" applyNumberFormat="1" applyFont="1" applyFill="1" applyBorder="1" applyAlignment="1">
      <alignment horizontal="right" vertical="center" shrinkToFit="1"/>
    </xf>
    <xf numFmtId="176" fontId="4" fillId="0" borderId="44" xfId="6" applyNumberFormat="1" applyFont="1" applyFill="1" applyBorder="1" applyAlignment="1">
      <alignment horizontal="right" vertical="center" shrinkToFit="1"/>
    </xf>
    <xf numFmtId="176" fontId="4" fillId="0" borderId="29" xfId="6" applyNumberFormat="1" applyFont="1" applyFill="1" applyBorder="1" applyAlignment="1">
      <alignment horizontal="right" vertical="center" shrinkToFit="1"/>
    </xf>
    <xf numFmtId="176" fontId="8" fillId="8" borderId="74" xfId="6" applyNumberFormat="1" applyFont="1" applyFill="1" applyBorder="1" applyAlignment="1">
      <alignment horizontal="right" vertical="center" shrinkToFit="1"/>
    </xf>
    <xf numFmtId="176" fontId="4" fillId="0" borderId="72" xfId="6" applyNumberFormat="1" applyFont="1" applyFill="1" applyBorder="1" applyAlignment="1">
      <alignment horizontal="right" vertical="center" shrinkToFit="1"/>
    </xf>
    <xf numFmtId="176" fontId="4" fillId="0" borderId="64" xfId="6" applyNumberFormat="1" applyFont="1" applyFill="1" applyBorder="1" applyAlignment="1">
      <alignment horizontal="right" vertical="center" shrinkToFit="1"/>
    </xf>
    <xf numFmtId="0" fontId="0" fillId="0" borderId="27" xfId="0" applyFont="1" applyBorder="1" applyAlignment="1">
      <alignment vertical="center" shrinkToFit="1"/>
    </xf>
    <xf numFmtId="176" fontId="38" fillId="0" borderId="13" xfId="6" applyNumberFormat="1" applyFont="1" applyFill="1" applyBorder="1" applyAlignment="1">
      <alignment horizontal="right" vertical="center" shrinkToFit="1"/>
    </xf>
    <xf numFmtId="176" fontId="38" fillId="0" borderId="9" xfId="6" applyNumberFormat="1" applyFont="1" applyFill="1" applyBorder="1" applyAlignment="1">
      <alignment horizontal="right" vertical="center" shrinkToFit="1"/>
    </xf>
    <xf numFmtId="176" fontId="38" fillId="0" borderId="24" xfId="6" applyNumberFormat="1" applyFont="1" applyFill="1" applyBorder="1" applyAlignment="1">
      <alignment horizontal="right" vertical="center" shrinkToFit="1"/>
    </xf>
    <xf numFmtId="0" fontId="36" fillId="0" borderId="38" xfId="5" applyFont="1" applyFill="1" applyBorder="1" applyAlignment="1">
      <alignment horizontal="center" vertical="center"/>
    </xf>
    <xf numFmtId="0" fontId="20" fillId="0" borderId="38" xfId="5" applyFill="1" applyBorder="1" applyAlignment="1" applyProtection="1">
      <alignment vertical="center" shrinkToFit="1"/>
      <protection locked="0"/>
    </xf>
    <xf numFmtId="180" fontId="21" fillId="0" borderId="0" xfId="0" applyNumberFormat="1" applyFont="1" applyAlignment="1">
      <alignment horizontal="right" vertical="center" shrinkToFit="1"/>
    </xf>
    <xf numFmtId="0" fontId="52" fillId="8" borderId="3" xfId="0" applyFont="1" applyFill="1" applyBorder="1" applyAlignment="1">
      <alignment horizontal="left" vertical="center"/>
    </xf>
    <xf numFmtId="38" fontId="52" fillId="8" borderId="3" xfId="1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Continuous" vertical="center"/>
    </xf>
    <xf numFmtId="0" fontId="53" fillId="0" borderId="0" xfId="0" applyFont="1" applyFill="1" applyAlignment="1" applyProtection="1">
      <alignment horizontal="centerContinuous" vertical="center"/>
      <protection locked="0"/>
    </xf>
    <xf numFmtId="0" fontId="41" fillId="0" borderId="0" xfId="0" applyFont="1" applyFill="1" applyAlignment="1" applyProtection="1">
      <alignment vertical="center"/>
      <protection locked="0"/>
    </xf>
    <xf numFmtId="0" fontId="12" fillId="8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Continuous" vertical="center"/>
    </xf>
    <xf numFmtId="178" fontId="5" fillId="0" borderId="0" xfId="4" applyNumberFormat="1" applyFont="1" applyAlignment="1">
      <alignment horizontal="centerContinuous" vertical="center"/>
    </xf>
    <xf numFmtId="0" fontId="54" fillId="0" borderId="0" xfId="0" applyFont="1" applyFill="1" applyAlignment="1">
      <alignment horizontal="center"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38" fontId="4" fillId="0" borderId="2" xfId="1" applyFont="1" applyBorder="1" applyAlignment="1" applyProtection="1">
      <alignment horizontal="left" vertical="center" shrinkToFit="1"/>
      <protection locked="0"/>
    </xf>
    <xf numFmtId="0" fontId="6" fillId="0" borderId="2" xfId="0" applyFont="1" applyBorder="1" applyAlignment="1" applyProtection="1">
      <alignment vertical="center" shrinkToFit="1"/>
      <protection locked="0"/>
    </xf>
    <xf numFmtId="38" fontId="4" fillId="0" borderId="2" xfId="1" applyFont="1" applyBorder="1" applyAlignment="1" applyProtection="1">
      <alignment vertical="center" shrinkToFit="1"/>
      <protection locked="0"/>
    </xf>
    <xf numFmtId="0" fontId="12" fillId="8" borderId="7" xfId="0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8" borderId="35" xfId="0" applyNumberFormat="1" applyFont="1" applyFill="1" applyBorder="1" applyAlignment="1">
      <alignment vertical="center" shrinkToFit="1"/>
    </xf>
    <xf numFmtId="0" fontId="55" fillId="0" borderId="0" xfId="0" applyFont="1" applyFill="1" applyAlignment="1">
      <alignment horizontal="right" vertical="center"/>
    </xf>
    <xf numFmtId="0" fontId="4" fillId="0" borderId="1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36" fillId="8" borderId="1" xfId="5" applyFont="1" applyFill="1" applyBorder="1" applyAlignment="1">
      <alignment horizontal="center" vertical="center"/>
    </xf>
    <xf numFmtId="0" fontId="36" fillId="8" borderId="4" xfId="5" applyFont="1" applyFill="1" applyBorder="1" applyAlignment="1">
      <alignment horizontal="center" vertical="center"/>
    </xf>
    <xf numFmtId="0" fontId="20" fillId="0" borderId="1" xfId="5" applyFill="1" applyBorder="1" applyAlignment="1" applyProtection="1">
      <alignment vertical="center" shrinkToFit="1"/>
      <protection locked="0"/>
    </xf>
    <xf numFmtId="0" fontId="20" fillId="0" borderId="4" xfId="5" applyFill="1" applyBorder="1" applyAlignment="1" applyProtection="1">
      <alignment vertical="center" shrinkToFit="1"/>
      <protection locked="0"/>
    </xf>
    <xf numFmtId="0" fontId="20" fillId="0" borderId="2" xfId="5" applyFill="1" applyBorder="1" applyAlignment="1" applyProtection="1">
      <alignment vertical="center" shrinkToFit="1"/>
      <protection locked="0"/>
    </xf>
    <xf numFmtId="38" fontId="11" fillId="8" borderId="62" xfId="6" applyFont="1" applyFill="1" applyBorder="1" applyAlignment="1">
      <alignment horizontal="center" vertical="center" wrapText="1"/>
    </xf>
    <xf numFmtId="38" fontId="11" fillId="8" borderId="57" xfId="6" applyFont="1" applyFill="1" applyBorder="1" applyAlignment="1">
      <alignment horizontal="center" vertical="center" wrapText="1"/>
    </xf>
    <xf numFmtId="38" fontId="11" fillId="8" borderId="63" xfId="6" applyFont="1" applyFill="1" applyBorder="1" applyAlignment="1">
      <alignment horizontal="center" vertical="center" wrapText="1"/>
    </xf>
    <xf numFmtId="180" fontId="21" fillId="0" borderId="0" xfId="0" applyNumberFormat="1" applyFont="1" applyAlignment="1">
      <alignment horizontal="right" vertical="center" shrinkToFit="1"/>
    </xf>
    <xf numFmtId="0" fontId="27" fillId="8" borderId="37" xfId="5" applyFont="1" applyFill="1" applyBorder="1" applyAlignment="1">
      <alignment horizontal="center" vertical="center"/>
    </xf>
    <xf numFmtId="0" fontId="27" fillId="8" borderId="38" xfId="5" applyFont="1" applyFill="1" applyBorder="1" applyAlignment="1">
      <alignment horizontal="center" vertical="center"/>
    </xf>
    <xf numFmtId="0" fontId="27" fillId="8" borderId="25" xfId="5" applyFont="1" applyFill="1" applyBorder="1" applyAlignment="1">
      <alignment horizontal="center" vertical="center"/>
    </xf>
    <xf numFmtId="0" fontId="27" fillId="8" borderId="23" xfId="5" applyFont="1" applyFill="1" applyBorder="1" applyAlignment="1">
      <alignment horizontal="center" vertical="center"/>
    </xf>
    <xf numFmtId="0" fontId="27" fillId="8" borderId="0" xfId="5" applyFont="1" applyFill="1" applyBorder="1" applyAlignment="1">
      <alignment horizontal="center" vertical="center"/>
    </xf>
    <xf numFmtId="0" fontId="27" fillId="8" borderId="24" xfId="5" applyFont="1" applyFill="1" applyBorder="1" applyAlignment="1">
      <alignment horizontal="center" vertical="center"/>
    </xf>
    <xf numFmtId="0" fontId="27" fillId="8" borderId="19" xfId="5" applyFont="1" applyFill="1" applyBorder="1" applyAlignment="1">
      <alignment horizontal="center" vertical="center"/>
    </xf>
    <xf numFmtId="0" fontId="27" fillId="8" borderId="36" xfId="5" applyFont="1" applyFill="1" applyBorder="1" applyAlignment="1">
      <alignment horizontal="center" vertical="center"/>
    </xf>
    <xf numFmtId="0" fontId="27" fillId="8" borderId="15" xfId="5" applyFont="1" applyFill="1" applyBorder="1" applyAlignment="1">
      <alignment horizontal="center" vertical="center"/>
    </xf>
    <xf numFmtId="38" fontId="11" fillId="8" borderId="37" xfId="6" applyFont="1" applyFill="1" applyBorder="1" applyAlignment="1">
      <alignment horizontal="center" vertical="center" wrapText="1"/>
    </xf>
    <xf numFmtId="38" fontId="11" fillId="8" borderId="23" xfId="6" applyFont="1" applyFill="1" applyBorder="1" applyAlignment="1">
      <alignment horizontal="center" vertical="center" wrapText="1"/>
    </xf>
    <xf numFmtId="38" fontId="11" fillId="8" borderId="19" xfId="6" applyFont="1" applyFill="1" applyBorder="1" applyAlignment="1">
      <alignment horizontal="center" vertical="center" wrapText="1"/>
    </xf>
    <xf numFmtId="38" fontId="11" fillId="8" borderId="8" xfId="6" applyFont="1" applyFill="1" applyBorder="1" applyAlignment="1">
      <alignment horizontal="center" vertical="center" wrapText="1"/>
    </xf>
    <xf numFmtId="38" fontId="11" fillId="8" borderId="31" xfId="6" applyFont="1" applyFill="1" applyBorder="1" applyAlignment="1">
      <alignment horizontal="center" vertical="center" wrapText="1"/>
    </xf>
    <xf numFmtId="38" fontId="11" fillId="8" borderId="65" xfId="6" applyFont="1" applyFill="1" applyBorder="1" applyAlignment="1">
      <alignment horizontal="center" vertical="center" wrapText="1"/>
    </xf>
    <xf numFmtId="38" fontId="11" fillId="8" borderId="41" xfId="6" applyFont="1" applyFill="1" applyBorder="1" applyAlignment="1">
      <alignment horizontal="center" vertical="center" wrapText="1"/>
    </xf>
    <xf numFmtId="38" fontId="11" fillId="8" borderId="32" xfId="6" applyFont="1" applyFill="1" applyBorder="1" applyAlignment="1">
      <alignment horizontal="center" vertical="center" wrapText="1"/>
    </xf>
    <xf numFmtId="38" fontId="11" fillId="8" borderId="7" xfId="6" applyFont="1" applyFill="1" applyBorder="1" applyAlignment="1">
      <alignment horizontal="center" vertical="center" wrapText="1"/>
    </xf>
    <xf numFmtId="38" fontId="11" fillId="8" borderId="54" xfId="6" applyFont="1" applyFill="1" applyBorder="1" applyAlignment="1">
      <alignment horizontal="center" vertical="center" wrapText="1"/>
    </xf>
    <xf numFmtId="38" fontId="11" fillId="8" borderId="64" xfId="6" applyFont="1" applyFill="1" applyBorder="1" applyAlignment="1">
      <alignment horizontal="center" vertical="center" wrapText="1"/>
    </xf>
    <xf numFmtId="38" fontId="11" fillId="8" borderId="25" xfId="6" applyFont="1" applyFill="1" applyBorder="1" applyAlignment="1">
      <alignment horizontal="center" vertical="center" wrapText="1"/>
    </xf>
    <xf numFmtId="38" fontId="11" fillId="8" borderId="15" xfId="6" applyFont="1" applyFill="1" applyBorder="1" applyAlignment="1">
      <alignment horizontal="center" vertical="center" wrapText="1"/>
    </xf>
    <xf numFmtId="38" fontId="11" fillId="8" borderId="1" xfId="6" applyFont="1" applyFill="1" applyBorder="1" applyAlignment="1">
      <alignment horizontal="center" vertical="center" wrapText="1"/>
    </xf>
    <xf numFmtId="38" fontId="11" fillId="8" borderId="4" xfId="6" applyFont="1" applyFill="1" applyBorder="1" applyAlignment="1">
      <alignment horizontal="center" vertical="center" wrapText="1"/>
    </xf>
    <xf numFmtId="38" fontId="11" fillId="8" borderId="2" xfId="6" applyFont="1" applyFill="1" applyBorder="1" applyAlignment="1">
      <alignment horizontal="center" vertical="center" wrapText="1"/>
    </xf>
    <xf numFmtId="38" fontId="11" fillId="8" borderId="67" xfId="6" applyFont="1" applyFill="1" applyBorder="1" applyAlignment="1">
      <alignment horizontal="center" vertical="center" wrapText="1"/>
    </xf>
    <xf numFmtId="38" fontId="11" fillId="8" borderId="66" xfId="6" applyFont="1" applyFill="1" applyBorder="1" applyAlignment="1">
      <alignment horizontal="center" vertical="center" wrapText="1"/>
    </xf>
    <xf numFmtId="38" fontId="11" fillId="8" borderId="68" xfId="6" applyFont="1" applyFill="1" applyBorder="1" applyAlignment="1">
      <alignment horizontal="center" vertical="center" wrapText="1"/>
    </xf>
    <xf numFmtId="0" fontId="16" fillId="4" borderId="23" xfId="5" applyFont="1" applyFill="1" applyBorder="1" applyAlignment="1">
      <alignment vertical="center" shrinkToFit="1"/>
    </xf>
    <xf numFmtId="0" fontId="16" fillId="4" borderId="0" xfId="5" applyFont="1" applyFill="1" applyBorder="1" applyAlignment="1">
      <alignment vertical="center" shrinkToFit="1"/>
    </xf>
    <xf numFmtId="0" fontId="32" fillId="0" borderId="0" xfId="5" applyFont="1" applyFill="1" applyBorder="1" applyAlignment="1">
      <alignment horizontal="right" vertical="center"/>
    </xf>
    <xf numFmtId="0" fontId="32" fillId="0" borderId="24" xfId="5" applyFont="1" applyFill="1" applyBorder="1" applyAlignment="1">
      <alignment horizontal="right" vertical="center"/>
    </xf>
    <xf numFmtId="0" fontId="16" fillId="8" borderId="1" xfId="5" applyFont="1" applyFill="1" applyBorder="1" applyAlignment="1">
      <alignment vertical="center" shrinkToFit="1"/>
    </xf>
    <xf numFmtId="0" fontId="16" fillId="8" borderId="4" xfId="5" applyFont="1" applyFill="1" applyBorder="1" applyAlignment="1">
      <alignment vertical="center" shrinkToFit="1"/>
    </xf>
    <xf numFmtId="0" fontId="16" fillId="8" borderId="2" xfId="5" applyFont="1" applyFill="1" applyBorder="1" applyAlignment="1">
      <alignment vertical="center" shrinkToFit="1"/>
    </xf>
    <xf numFmtId="0" fontId="32" fillId="0" borderId="45" xfId="5" applyFont="1" applyFill="1" applyBorder="1" applyAlignment="1">
      <alignment horizontal="right" vertical="center"/>
    </xf>
    <xf numFmtId="0" fontId="32" fillId="0" borderId="33" xfId="5" applyFont="1" applyFill="1" applyBorder="1" applyAlignment="1">
      <alignment horizontal="right" vertical="center"/>
    </xf>
    <xf numFmtId="0" fontId="46" fillId="8" borderId="1" xfId="5" applyFont="1" applyFill="1" applyBorder="1" applyAlignment="1">
      <alignment horizontal="center" vertical="center"/>
    </xf>
    <xf numFmtId="0" fontId="46" fillId="8" borderId="4" xfId="5" applyFont="1" applyFill="1" applyBorder="1" applyAlignment="1">
      <alignment horizontal="center" vertical="center"/>
    </xf>
    <xf numFmtId="0" fontId="46" fillId="8" borderId="2" xfId="5" applyFont="1" applyFill="1" applyBorder="1" applyAlignment="1">
      <alignment horizontal="center" vertical="center"/>
    </xf>
    <xf numFmtId="0" fontId="53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</cellXfs>
  <cellStyles count="25">
    <cellStyle name="ハイパーリンク 2" xfId="7" xr:uid="{00000000-0005-0000-0000-000000000000}"/>
    <cellStyle name="桁区切り" xfId="1" builtinId="6"/>
    <cellStyle name="桁区切り 2" xfId="2" xr:uid="{00000000-0005-0000-0000-000002000000}"/>
    <cellStyle name="桁区切り 2 2" xfId="6" xr:uid="{00000000-0005-0000-0000-000003000000}"/>
    <cellStyle name="桁区切り 3" xfId="8" xr:uid="{00000000-0005-0000-0000-000004000000}"/>
    <cellStyle name="桁区切り 3 2" xfId="14" xr:uid="{00000000-0005-0000-0000-000005000000}"/>
    <cellStyle name="桁区切り 4" xfId="4" xr:uid="{00000000-0005-0000-0000-000006000000}"/>
    <cellStyle name="桁区切り 4 2" xfId="15" xr:uid="{00000000-0005-0000-0000-000007000000}"/>
    <cellStyle name="桁区切り 5" xfId="9" xr:uid="{00000000-0005-0000-0000-000008000000}"/>
    <cellStyle name="桁区切り 6" xfId="10" xr:uid="{00000000-0005-0000-0000-000009000000}"/>
    <cellStyle name="桁区切り 7" xfId="16" xr:uid="{00000000-0005-0000-0000-00000A000000}"/>
    <cellStyle name="桁区切り 8" xfId="17" xr:uid="{00000000-0005-0000-0000-00000B000000}"/>
    <cellStyle name="桁区切り 8 2" xfId="18" xr:uid="{00000000-0005-0000-0000-00000C000000}"/>
    <cellStyle name="桁区切り 8 2 2" xfId="19" xr:uid="{00000000-0005-0000-0000-00000D000000}"/>
    <cellStyle name="標準" xfId="0" builtinId="0"/>
    <cellStyle name="標準 2" xfId="3" xr:uid="{00000000-0005-0000-0000-00000F000000}"/>
    <cellStyle name="標準 3" xfId="5" xr:uid="{00000000-0005-0000-0000-000010000000}"/>
    <cellStyle name="標準 3 2" xfId="20" xr:uid="{00000000-0005-0000-0000-000011000000}"/>
    <cellStyle name="標準 4" xfId="11" xr:uid="{00000000-0005-0000-0000-000012000000}"/>
    <cellStyle name="標準 5" xfId="12" xr:uid="{00000000-0005-0000-0000-000013000000}"/>
    <cellStyle name="標準 5 2" xfId="21" xr:uid="{00000000-0005-0000-0000-000014000000}"/>
    <cellStyle name="標準 6" xfId="22" xr:uid="{00000000-0005-0000-0000-000015000000}"/>
    <cellStyle name="標準 7" xfId="13" xr:uid="{00000000-0005-0000-0000-000016000000}"/>
    <cellStyle name="標準 7 2" xfId="23" xr:uid="{00000000-0005-0000-0000-000017000000}"/>
    <cellStyle name="標準 7 2 2" xfId="24" xr:uid="{00000000-0005-0000-0000-000018000000}"/>
  </cellStyles>
  <dxfs count="0"/>
  <tableStyles count="0" defaultTableStyle="TableStyleMedium9" defaultPivotStyle="PivotStyleLight16"/>
  <colors>
    <mruColors>
      <color rgb="FF0000FF"/>
      <color rgb="FF009900"/>
      <color rgb="FFCCFFFF"/>
      <color rgb="FFFFFFCC"/>
      <color rgb="FFFFFF99"/>
      <color rgb="FFFF9900"/>
      <color rgb="FFFFCC00"/>
      <color rgb="FFFFCC66"/>
      <color rgb="FFFFFF00"/>
      <color rgb="FF3A3A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1047750</xdr:colOff>
      <xdr:row>17</xdr:row>
      <xdr:rowOff>127000</xdr:rowOff>
    </xdr:from>
    <xdr:to>
      <xdr:col>4</xdr:col>
      <xdr:colOff>474134</xdr:colOff>
      <xdr:row>20</xdr:row>
      <xdr:rowOff>106892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291417" y="4550833"/>
          <a:ext cx="4950884" cy="805392"/>
        </a:xfrm>
        <a:prstGeom prst="rect">
          <a:avLst/>
        </a:prstGeom>
        <a:solidFill>
          <a:srgbClr val="FFFFCC"/>
        </a:solidFill>
        <a:ln w="19050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　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&lt;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ｼｰﾄ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&gt;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事業計画に入力をすると、</a:t>
          </a:r>
          <a:endParaRPr lang="en-US" altLang="ja-JP" sz="1050" b="1" i="0" u="none" strike="noStrike" baseline="0">
            <a:solidFill>
              <a:srgbClr val="0000FF"/>
            </a:solidFill>
            <a:latin typeface="ＭＳ Ｐゴシック" pitchFamily="50" charset="-128"/>
            <a:ea typeface="ＭＳ Ｐゴシック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　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&lt;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ｼｰﾄ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&gt;【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形態別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】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予算書　および　</a:t>
          </a:r>
          <a:r>
            <a:rPr lang="en-US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&lt;</a:t>
          </a:r>
          <a:r>
            <a:rPr lang="ja-JP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ｼｰﾄ</a:t>
          </a:r>
          <a:r>
            <a:rPr lang="en-US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&gt;【</a:t>
          </a:r>
          <a:r>
            <a:rPr lang="ja-JP" altLang="en-US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事業</a:t>
          </a:r>
          <a:r>
            <a:rPr lang="ja-JP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別</a:t>
          </a:r>
          <a:r>
            <a:rPr lang="en-US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】</a:t>
          </a:r>
          <a:r>
            <a:rPr lang="ja-JP" altLang="en-US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予算</a:t>
          </a:r>
          <a:r>
            <a:rPr lang="ja-JP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書</a:t>
          </a:r>
          <a:r>
            <a:rPr lang="ja-JP" altLang="en-US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へ</a:t>
          </a:r>
          <a:endParaRPr lang="en-US" altLang="ja-JP" sz="1000" b="1" i="0" baseline="0">
            <a:solidFill>
              <a:srgbClr val="0000FF"/>
            </a:solidFill>
            <a:latin typeface="+mn-lt"/>
            <a:ea typeface="+mn-ea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1" i="0" u="none" strike="noStrike" baseline="0">
              <a:solidFill>
                <a:srgbClr val="0000FF"/>
              </a:solidFill>
              <a:latin typeface="+mn-lt"/>
              <a:ea typeface="+mn-ea"/>
              <a:cs typeface="+mn-cs"/>
            </a:rPr>
            <a:t>　自動的に作成されます。</a:t>
          </a:r>
          <a:endParaRPr lang="en-US" altLang="ja-JP" sz="1050" b="1" i="0" u="none" strike="noStrike" baseline="0">
            <a:solidFill>
              <a:srgbClr val="0000FF"/>
            </a:solidFill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  <xdr:twoCellAnchor editAs="oneCell">
    <xdr:from>
      <xdr:col>3</xdr:col>
      <xdr:colOff>709084</xdr:colOff>
      <xdr:row>3</xdr:row>
      <xdr:rowOff>254000</xdr:rowOff>
    </xdr:from>
    <xdr:to>
      <xdr:col>3</xdr:col>
      <xdr:colOff>3873500</xdr:colOff>
      <xdr:row>5</xdr:row>
      <xdr:rowOff>211667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191001" y="984250"/>
          <a:ext cx="3164416" cy="486834"/>
        </a:xfrm>
        <a:prstGeom prst="rect">
          <a:avLst/>
        </a:prstGeom>
        <a:solidFill>
          <a:srgbClr val="FFFFCC"/>
        </a:solidFill>
        <a:ln w="19050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itchFamily="50" charset="-128"/>
              <a:ea typeface="ＭＳ Ｐゴシック" pitchFamily="50" charset="-128"/>
            </a:rPr>
            <a:t>　これは記入見本です。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 pitchFamily="50" charset="-128"/>
            <a:ea typeface="ＭＳ Ｐゴシック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itchFamily="50" charset="-128"/>
              <a:ea typeface="ＭＳ Ｐゴシック" pitchFamily="50" charset="-128"/>
            </a:rPr>
            <a:t>　作成は「事業計画」シート３を使用して下さい。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85725</xdr:rowOff>
    </xdr:from>
    <xdr:to>
      <xdr:col>1</xdr:col>
      <xdr:colOff>2800351</xdr:colOff>
      <xdr:row>1</xdr:row>
      <xdr:rowOff>123825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752600" y="85725"/>
          <a:ext cx="2600326" cy="247650"/>
        </a:xfrm>
        <a:prstGeom prst="rect">
          <a:avLst/>
        </a:prstGeom>
        <a:solidFill>
          <a:srgbClr val="FFFFCC"/>
        </a:solidFill>
        <a:ln w="19050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itchFamily="50" charset="-128"/>
              <a:ea typeface="ＭＳ Ｐゴシック" pitchFamily="50" charset="-128"/>
            </a:rPr>
            <a:t>　各科目を、備考欄で確認して下さい。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250031</xdr:colOff>
      <xdr:row>3</xdr:row>
      <xdr:rowOff>154780</xdr:rowOff>
    </xdr:from>
    <xdr:to>
      <xdr:col>3</xdr:col>
      <xdr:colOff>3952874</xdr:colOff>
      <xdr:row>6</xdr:row>
      <xdr:rowOff>47624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738562" y="869155"/>
          <a:ext cx="3702843" cy="678657"/>
        </a:xfrm>
        <a:prstGeom prst="rect">
          <a:avLst/>
        </a:prstGeom>
        <a:solidFill>
          <a:srgbClr val="FFFFCC"/>
        </a:solidFill>
        <a:ln w="19050">
          <a:solidFill>
            <a:srgbClr val="FF99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　この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&lt;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ｼｰﾄ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&gt;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事業計画に入力をすると、</a:t>
          </a:r>
          <a:endParaRPr lang="en-US" altLang="ja-JP" sz="1050" b="1" i="0" u="none" strike="noStrike" baseline="0">
            <a:solidFill>
              <a:srgbClr val="0000FF"/>
            </a:solidFill>
            <a:latin typeface="ＭＳ Ｐゴシック" pitchFamily="50" charset="-128"/>
            <a:ea typeface="ＭＳ Ｐゴシック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　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&lt;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ｼｰﾄ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&gt;【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形態別</a:t>
          </a:r>
          <a:r>
            <a:rPr lang="en-US" altLang="ja-JP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】</a:t>
          </a:r>
          <a:r>
            <a:rPr lang="ja-JP" altLang="en-US" sz="1050" b="1" i="0" u="none" strike="noStrike" baseline="0">
              <a:solidFill>
                <a:srgbClr val="0000FF"/>
              </a:solidFill>
              <a:latin typeface="ＭＳ Ｐゴシック" pitchFamily="50" charset="-128"/>
              <a:ea typeface="ＭＳ Ｐゴシック" pitchFamily="50" charset="-128"/>
            </a:rPr>
            <a:t>予算書　および　</a:t>
          </a:r>
          <a:r>
            <a:rPr lang="en-US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&lt;</a:t>
          </a:r>
          <a:r>
            <a:rPr lang="ja-JP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ｼｰﾄ</a:t>
          </a:r>
          <a:r>
            <a:rPr lang="en-US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&gt;【</a:t>
          </a:r>
          <a:r>
            <a:rPr lang="ja-JP" altLang="en-US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事業</a:t>
          </a:r>
          <a:r>
            <a:rPr lang="ja-JP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別</a:t>
          </a:r>
          <a:r>
            <a:rPr lang="en-US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】</a:t>
          </a:r>
          <a:r>
            <a:rPr lang="ja-JP" altLang="en-US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予算</a:t>
          </a:r>
          <a:r>
            <a:rPr lang="ja-JP" altLang="ja-JP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書</a:t>
          </a:r>
          <a:r>
            <a:rPr lang="ja-JP" altLang="en-US" sz="1000" b="1" i="0" baseline="0">
              <a:solidFill>
                <a:srgbClr val="0000FF"/>
              </a:solidFill>
              <a:latin typeface="+mn-lt"/>
              <a:ea typeface="+mn-ea"/>
              <a:cs typeface="+mn-cs"/>
            </a:rPr>
            <a:t>へ</a:t>
          </a:r>
          <a:endParaRPr lang="en-US" altLang="ja-JP" sz="1000" b="1" i="0" baseline="0">
            <a:solidFill>
              <a:srgbClr val="0000FF"/>
            </a:solidFill>
            <a:latin typeface="+mn-lt"/>
            <a:ea typeface="+mn-ea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1" i="0" u="none" strike="noStrike" baseline="0">
              <a:solidFill>
                <a:srgbClr val="0000FF"/>
              </a:solidFill>
              <a:latin typeface="+mn-lt"/>
              <a:ea typeface="+mn-ea"/>
              <a:cs typeface="+mn-cs"/>
            </a:rPr>
            <a:t>　自動的に作成されます。</a:t>
          </a:r>
          <a:endParaRPr lang="en-US" altLang="ja-JP" sz="1050" b="1" i="0" u="none" strike="noStrike" baseline="0">
            <a:solidFill>
              <a:srgbClr val="0000FF"/>
            </a:solidFill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56"/>
  <sheetViews>
    <sheetView showGridLines="0" zoomScale="90" zoomScaleNormal="90" workbookViewId="0">
      <pane ySplit="9" topLeftCell="A10" activePane="bottomLeft" state="frozen"/>
      <selection pane="bottomLeft" activeCell="D58" sqref="D58"/>
    </sheetView>
  </sheetViews>
  <sheetFormatPr defaultColWidth="11.5" defaultRowHeight="17.25" customHeight="1"/>
  <cols>
    <col min="1" max="1" width="13.25" style="1" customWidth="1"/>
    <col min="2" max="3" width="16.25" style="1" customWidth="1"/>
    <col min="4" max="4" width="56.25" style="2" customWidth="1"/>
    <col min="5" max="5" width="15" style="3" customWidth="1"/>
    <col min="6" max="6" width="41.875" style="2" customWidth="1"/>
    <col min="7" max="16384" width="11.5" style="1"/>
  </cols>
  <sheetData>
    <row r="1" spans="1:7" s="7" customFormat="1" ht="18.75" customHeight="1">
      <c r="A1" s="252"/>
      <c r="B1" s="26"/>
      <c r="D1" s="6"/>
      <c r="E1" s="247"/>
      <c r="F1" s="265" t="s">
        <v>158</v>
      </c>
    </row>
    <row r="2" spans="1:7" s="7" customFormat="1" ht="18.75" customHeight="1">
      <c r="A2" s="254" t="s">
        <v>174</v>
      </c>
      <c r="B2" s="254"/>
      <c r="C2" s="254"/>
      <c r="D2" s="254"/>
      <c r="E2" s="254"/>
      <c r="F2" s="254"/>
      <c r="G2" s="256" t="s">
        <v>152</v>
      </c>
    </row>
    <row r="3" spans="1:7" s="7" customFormat="1" ht="18.75" customHeight="1">
      <c r="A3" s="251" t="s">
        <v>175</v>
      </c>
      <c r="B3" s="250"/>
      <c r="C3" s="250"/>
      <c r="D3" s="26"/>
      <c r="E3" s="26"/>
      <c r="F3" s="250"/>
      <c r="G3" s="250" t="s">
        <v>151</v>
      </c>
    </row>
    <row r="4" spans="1:7" ht="21" customHeight="1">
      <c r="A4" s="253" t="s">
        <v>13</v>
      </c>
      <c r="B4" s="266" t="s">
        <v>49</v>
      </c>
      <c r="C4" s="267"/>
      <c r="D4" s="4"/>
      <c r="E4" s="248" t="s">
        <v>148</v>
      </c>
      <c r="F4" s="259" t="s">
        <v>153</v>
      </c>
    </row>
    <row r="5" spans="1:7" ht="21" customHeight="1">
      <c r="A5" s="253" t="s">
        <v>92</v>
      </c>
      <c r="B5" s="266" t="s">
        <v>147</v>
      </c>
      <c r="C5" s="267"/>
      <c r="E5" s="249" t="s">
        <v>156</v>
      </c>
      <c r="F5" s="260" t="s">
        <v>154</v>
      </c>
    </row>
    <row r="6" spans="1:7" ht="21" customHeight="1">
      <c r="E6" s="249" t="s">
        <v>149</v>
      </c>
      <c r="F6" s="260" t="s">
        <v>157</v>
      </c>
    </row>
    <row r="7" spans="1:7" ht="15" customHeight="1">
      <c r="B7" s="268" t="s">
        <v>10</v>
      </c>
      <c r="C7" s="269"/>
      <c r="F7" s="5" t="s">
        <v>12</v>
      </c>
    </row>
    <row r="8" spans="1:7" ht="27.75" customHeight="1">
      <c r="A8" s="197" t="s">
        <v>95</v>
      </c>
      <c r="B8" s="199" t="s">
        <v>93</v>
      </c>
      <c r="C8" s="197" t="s">
        <v>94</v>
      </c>
      <c r="D8" s="196" t="s">
        <v>11</v>
      </c>
      <c r="E8" s="198" t="s">
        <v>0</v>
      </c>
      <c r="F8" s="196" t="s">
        <v>24</v>
      </c>
    </row>
    <row r="9" spans="1:7" ht="12.75" customHeight="1">
      <c r="A9" s="201"/>
      <c r="B9" s="200"/>
      <c r="C9" s="201"/>
      <c r="D9" s="202"/>
      <c r="E9" s="207"/>
      <c r="F9" s="202"/>
    </row>
    <row r="10" spans="1:7" ht="21.75" customHeight="1">
      <c r="A10" s="210" t="s">
        <v>102</v>
      </c>
      <c r="B10" s="211" t="s">
        <v>128</v>
      </c>
      <c r="C10" s="212" t="s">
        <v>110</v>
      </c>
      <c r="D10" s="25" t="s">
        <v>170</v>
      </c>
      <c r="E10" s="213">
        <v>2000</v>
      </c>
      <c r="F10" s="24" t="s">
        <v>159</v>
      </c>
    </row>
    <row r="11" spans="1:7" ht="21.75" customHeight="1">
      <c r="A11" s="209" t="s">
        <v>102</v>
      </c>
      <c r="B11" s="16" t="s">
        <v>128</v>
      </c>
      <c r="C11" s="17" t="s">
        <v>62</v>
      </c>
      <c r="D11" s="24" t="s">
        <v>171</v>
      </c>
      <c r="E11" s="15">
        <v>3000</v>
      </c>
      <c r="F11" s="24" t="s">
        <v>160</v>
      </c>
    </row>
    <row r="12" spans="1:7" ht="21.75" customHeight="1">
      <c r="A12" s="210" t="s">
        <v>102</v>
      </c>
      <c r="B12" s="211" t="s">
        <v>121</v>
      </c>
      <c r="C12" s="212" t="s">
        <v>110</v>
      </c>
      <c r="D12" s="25" t="s">
        <v>165</v>
      </c>
      <c r="E12" s="213">
        <v>5000</v>
      </c>
      <c r="F12" s="24" t="s">
        <v>159</v>
      </c>
    </row>
    <row r="13" spans="1:7" ht="21.75" customHeight="1">
      <c r="A13" s="210" t="s">
        <v>102</v>
      </c>
      <c r="B13" s="211" t="s">
        <v>121</v>
      </c>
      <c r="C13" s="212" t="s">
        <v>109</v>
      </c>
      <c r="D13" s="25" t="s">
        <v>166</v>
      </c>
      <c r="E13" s="213">
        <v>6500</v>
      </c>
      <c r="F13" s="25" t="s">
        <v>161</v>
      </c>
    </row>
    <row r="14" spans="1:7" ht="21.75" customHeight="1">
      <c r="A14" s="209" t="s">
        <v>102</v>
      </c>
      <c r="B14" s="16" t="s">
        <v>121</v>
      </c>
      <c r="C14" s="17" t="s">
        <v>112</v>
      </c>
      <c r="D14" s="24" t="s">
        <v>172</v>
      </c>
      <c r="E14" s="15">
        <v>10000</v>
      </c>
      <c r="F14" s="24" t="s">
        <v>173</v>
      </c>
    </row>
    <row r="15" spans="1:7" ht="21.75" customHeight="1">
      <c r="A15" s="209" t="s">
        <v>102</v>
      </c>
      <c r="B15" s="16" t="s">
        <v>121</v>
      </c>
      <c r="C15" s="17" t="s">
        <v>106</v>
      </c>
      <c r="D15" s="24" t="s">
        <v>167</v>
      </c>
      <c r="E15" s="15">
        <v>3200</v>
      </c>
      <c r="F15" s="24" t="s">
        <v>162</v>
      </c>
    </row>
    <row r="16" spans="1:7" ht="21.75" customHeight="1">
      <c r="A16" s="209" t="s">
        <v>102</v>
      </c>
      <c r="B16" s="16" t="s">
        <v>121</v>
      </c>
      <c r="C16" s="17" t="s">
        <v>105</v>
      </c>
      <c r="D16" s="24" t="s">
        <v>168</v>
      </c>
      <c r="E16" s="15">
        <v>3000</v>
      </c>
      <c r="F16" s="24" t="s">
        <v>164</v>
      </c>
    </row>
    <row r="17" spans="1:6" ht="21.75" customHeight="1">
      <c r="A17" s="209" t="s">
        <v>101</v>
      </c>
      <c r="B17" s="16" t="s">
        <v>116</v>
      </c>
      <c r="C17" s="17" t="s">
        <v>68</v>
      </c>
      <c r="D17" s="24" t="s">
        <v>169</v>
      </c>
      <c r="E17" s="15">
        <v>25000</v>
      </c>
      <c r="F17" s="24" t="s">
        <v>163</v>
      </c>
    </row>
    <row r="18" spans="1:6" ht="21.75" customHeight="1">
      <c r="A18" s="209"/>
      <c r="B18" s="16"/>
      <c r="C18" s="17"/>
      <c r="D18" s="24"/>
      <c r="E18" s="15"/>
      <c r="F18" s="24"/>
    </row>
    <row r="19" spans="1:6" ht="21.75" customHeight="1">
      <c r="A19" s="209"/>
      <c r="B19" s="16"/>
      <c r="C19" s="17"/>
      <c r="D19" s="24"/>
      <c r="E19" s="15"/>
      <c r="F19" s="24"/>
    </row>
    <row r="20" spans="1:6" ht="21.75" customHeight="1">
      <c r="A20" s="209"/>
      <c r="B20" s="16"/>
      <c r="C20" s="17"/>
      <c r="D20" s="24"/>
      <c r="E20" s="15"/>
      <c r="F20" s="24"/>
    </row>
    <row r="21" spans="1:6" ht="21.75" customHeight="1" thickBot="1">
      <c r="A21" s="209"/>
      <c r="B21" s="16"/>
      <c r="C21" s="17"/>
      <c r="D21" s="24"/>
      <c r="E21" s="15"/>
      <c r="F21" s="24"/>
    </row>
    <row r="22" spans="1:6" ht="21.75" hidden="1" customHeight="1">
      <c r="A22" s="209"/>
      <c r="B22" s="16"/>
      <c r="C22" s="17"/>
      <c r="D22" s="24"/>
      <c r="E22" s="15"/>
      <c r="F22" s="24"/>
    </row>
    <row r="23" spans="1:6" ht="21.75" hidden="1" customHeight="1">
      <c r="A23" s="209"/>
      <c r="B23" s="16"/>
      <c r="C23" s="17"/>
      <c r="D23" s="24"/>
      <c r="E23" s="15"/>
      <c r="F23" s="24"/>
    </row>
    <row r="24" spans="1:6" ht="21.75" hidden="1" customHeight="1">
      <c r="A24" s="209"/>
      <c r="B24" s="16"/>
      <c r="C24" s="17"/>
      <c r="D24" s="24"/>
      <c r="E24" s="15"/>
      <c r="F24" s="24"/>
    </row>
    <row r="25" spans="1:6" ht="21.75" hidden="1" customHeight="1">
      <c r="A25" s="209"/>
      <c r="B25" s="16"/>
      <c r="C25" s="17"/>
      <c r="D25" s="24"/>
      <c r="E25" s="15"/>
      <c r="F25" s="24"/>
    </row>
    <row r="26" spans="1:6" ht="21.75" hidden="1" customHeight="1">
      <c r="A26" s="209"/>
      <c r="B26" s="16"/>
      <c r="C26" s="17"/>
      <c r="D26" s="24"/>
      <c r="E26" s="15"/>
      <c r="F26" s="24"/>
    </row>
    <row r="27" spans="1:6" ht="24" hidden="1" customHeight="1">
      <c r="A27" s="209"/>
      <c r="B27" s="16"/>
      <c r="C27" s="17"/>
      <c r="D27" s="24"/>
      <c r="E27" s="15"/>
      <c r="F27" s="24"/>
    </row>
    <row r="28" spans="1:6" ht="21.75" hidden="1" customHeight="1">
      <c r="A28" s="209"/>
      <c r="B28" s="16"/>
      <c r="C28" s="17"/>
      <c r="D28" s="24"/>
      <c r="E28" s="15"/>
      <c r="F28" s="24"/>
    </row>
    <row r="29" spans="1:6" ht="21.75" hidden="1" customHeight="1">
      <c r="A29" s="209"/>
      <c r="B29" s="16"/>
      <c r="C29" s="17"/>
      <c r="D29" s="24"/>
      <c r="E29" s="15"/>
      <c r="F29" s="24"/>
    </row>
    <row r="30" spans="1:6" ht="21.75" hidden="1" customHeight="1">
      <c r="A30" s="209"/>
      <c r="B30" s="16"/>
      <c r="C30" s="17"/>
      <c r="D30" s="24"/>
      <c r="E30" s="15"/>
      <c r="F30" s="24"/>
    </row>
    <row r="31" spans="1:6" ht="21.75" hidden="1" customHeight="1">
      <c r="A31" s="209"/>
      <c r="B31" s="16"/>
      <c r="C31" s="17"/>
      <c r="D31" s="24"/>
      <c r="E31" s="15"/>
      <c r="F31" s="24"/>
    </row>
    <row r="32" spans="1:6" ht="21.75" hidden="1" customHeight="1">
      <c r="A32" s="209"/>
      <c r="B32" s="16"/>
      <c r="C32" s="17"/>
      <c r="D32" s="24"/>
      <c r="E32" s="15"/>
      <c r="F32" s="24"/>
    </row>
    <row r="33" spans="1:6" ht="21.75" hidden="1" customHeight="1">
      <c r="A33" s="209"/>
      <c r="B33" s="16"/>
      <c r="C33" s="17"/>
      <c r="D33" s="24"/>
      <c r="E33" s="15"/>
      <c r="F33" s="24"/>
    </row>
    <row r="34" spans="1:6" ht="21.75" hidden="1" customHeight="1">
      <c r="A34" s="209"/>
      <c r="B34" s="16"/>
      <c r="C34" s="17"/>
      <c r="D34" s="24"/>
      <c r="E34" s="15"/>
      <c r="F34" s="24"/>
    </row>
    <row r="35" spans="1:6" ht="21.75" hidden="1" customHeight="1">
      <c r="A35" s="209"/>
      <c r="B35" s="16"/>
      <c r="C35" s="17"/>
      <c r="D35" s="24"/>
      <c r="E35" s="15"/>
      <c r="F35" s="24"/>
    </row>
    <row r="36" spans="1:6" ht="21.75" hidden="1" customHeight="1">
      <c r="A36" s="209"/>
      <c r="B36" s="16"/>
      <c r="C36" s="17"/>
      <c r="D36" s="24"/>
      <c r="E36" s="15"/>
      <c r="F36" s="24"/>
    </row>
    <row r="37" spans="1:6" ht="24.75" hidden="1" customHeight="1">
      <c r="A37" s="209"/>
      <c r="B37" s="16"/>
      <c r="C37" s="17"/>
      <c r="D37" s="24"/>
      <c r="E37" s="15"/>
      <c r="F37" s="24"/>
    </row>
    <row r="38" spans="1:6" ht="24.75" hidden="1" customHeight="1">
      <c r="A38" s="209"/>
      <c r="B38" s="16"/>
      <c r="C38" s="17"/>
      <c r="D38" s="24"/>
      <c r="E38" s="15"/>
      <c r="F38" s="24"/>
    </row>
    <row r="39" spans="1:6" ht="24.75" hidden="1" customHeight="1">
      <c r="A39" s="209"/>
      <c r="B39" s="16"/>
      <c r="C39" s="17"/>
      <c r="D39" s="24"/>
      <c r="E39" s="15"/>
      <c r="F39" s="24"/>
    </row>
    <row r="40" spans="1:6" ht="24.75" hidden="1" customHeight="1">
      <c r="A40" s="209"/>
      <c r="B40" s="16"/>
      <c r="C40" s="17"/>
      <c r="D40" s="24"/>
      <c r="E40" s="15"/>
      <c r="F40" s="24"/>
    </row>
    <row r="41" spans="1:6" ht="24.75" hidden="1" customHeight="1">
      <c r="A41" s="209"/>
      <c r="B41" s="16"/>
      <c r="C41" s="17"/>
      <c r="D41" s="24"/>
      <c r="E41" s="15"/>
      <c r="F41" s="24"/>
    </row>
    <row r="42" spans="1:6" ht="21.75" hidden="1" customHeight="1">
      <c r="A42" s="209"/>
      <c r="B42" s="16"/>
      <c r="C42" s="17"/>
      <c r="D42" s="24"/>
      <c r="E42" s="15"/>
      <c r="F42" s="24"/>
    </row>
    <row r="43" spans="1:6" ht="21.75" hidden="1" customHeight="1">
      <c r="A43" s="209"/>
      <c r="B43" s="16"/>
      <c r="C43" s="17"/>
      <c r="D43" s="24"/>
      <c r="E43" s="15"/>
      <c r="F43" s="24"/>
    </row>
    <row r="44" spans="1:6" ht="21.75" hidden="1" customHeight="1">
      <c r="A44" s="209"/>
      <c r="B44" s="16"/>
      <c r="C44" s="17"/>
      <c r="D44" s="24"/>
      <c r="E44" s="15"/>
      <c r="F44" s="24"/>
    </row>
    <row r="45" spans="1:6" ht="21.75" hidden="1" customHeight="1">
      <c r="A45" s="209"/>
      <c r="B45" s="16"/>
      <c r="C45" s="17"/>
      <c r="D45" s="24"/>
      <c r="E45" s="15"/>
      <c r="F45" s="24"/>
    </row>
    <row r="46" spans="1:6" ht="21.75" hidden="1" customHeight="1">
      <c r="A46" s="209"/>
      <c r="B46" s="16"/>
      <c r="C46" s="17"/>
      <c r="D46" s="24"/>
      <c r="E46" s="15"/>
      <c r="F46" s="24"/>
    </row>
    <row r="47" spans="1:6" ht="21.75" hidden="1" customHeight="1">
      <c r="A47" s="209"/>
      <c r="B47" s="16"/>
      <c r="C47" s="17"/>
      <c r="D47" s="24"/>
      <c r="E47" s="15"/>
      <c r="F47" s="24"/>
    </row>
    <row r="48" spans="1:6" ht="21.75" hidden="1" customHeight="1">
      <c r="A48" s="209"/>
      <c r="B48" s="16"/>
      <c r="C48" s="17"/>
      <c r="D48" s="24"/>
      <c r="E48" s="15"/>
      <c r="F48" s="24"/>
    </row>
    <row r="49" spans="1:6" ht="21.75" hidden="1" customHeight="1">
      <c r="A49" s="209"/>
      <c r="B49" s="16"/>
      <c r="C49" s="17"/>
      <c r="D49" s="24"/>
      <c r="E49" s="15"/>
      <c r="F49" s="24"/>
    </row>
    <row r="50" spans="1:6" ht="21.75" hidden="1" customHeight="1">
      <c r="A50" s="209"/>
      <c r="B50" s="16"/>
      <c r="C50" s="17"/>
      <c r="D50" s="24"/>
      <c r="E50" s="15"/>
      <c r="F50" s="24"/>
    </row>
    <row r="51" spans="1:6" ht="21.75" hidden="1" customHeight="1">
      <c r="A51" s="209"/>
      <c r="B51" s="16"/>
      <c r="C51" s="17"/>
      <c r="D51" s="24"/>
      <c r="E51" s="15"/>
      <c r="F51" s="24"/>
    </row>
    <row r="52" spans="1:6" ht="21.75" hidden="1" customHeight="1">
      <c r="A52" s="209"/>
      <c r="B52" s="16"/>
      <c r="C52" s="17"/>
      <c r="D52" s="24"/>
      <c r="E52" s="15"/>
      <c r="F52" s="24"/>
    </row>
    <row r="53" spans="1:6" ht="21.75" hidden="1" customHeight="1">
      <c r="A53" s="209"/>
      <c r="B53" s="16"/>
      <c r="C53" s="17"/>
      <c r="D53" s="24"/>
      <c r="E53" s="15"/>
      <c r="F53" s="24"/>
    </row>
    <row r="54" spans="1:6" ht="21.75" hidden="1" customHeight="1">
      <c r="A54" s="209"/>
      <c r="B54" s="16"/>
      <c r="C54" s="17"/>
      <c r="D54" s="24"/>
      <c r="E54" s="15"/>
      <c r="F54" s="24"/>
    </row>
    <row r="55" spans="1:6" ht="21.75" hidden="1" customHeight="1" thickBot="1">
      <c r="A55" s="209"/>
      <c r="B55" s="16"/>
      <c r="C55" s="17"/>
      <c r="D55" s="24"/>
      <c r="E55" s="15"/>
      <c r="F55" s="24"/>
    </row>
    <row r="56" spans="1:6" ht="27" customHeight="1" thickTop="1">
      <c r="A56" s="204"/>
      <c r="B56" s="203"/>
      <c r="C56" s="208"/>
      <c r="D56" s="205"/>
      <c r="E56" s="206"/>
      <c r="F56" s="205"/>
    </row>
  </sheetData>
  <sheetProtection insertRows="0" autoFilter="0"/>
  <autoFilter ref="A9:F55" xr:uid="{00000000-0009-0000-0000-000000000000}"/>
  <dataConsolidate/>
  <mergeCells count="3">
    <mergeCell ref="B4:C4"/>
    <mergeCell ref="B5:C5"/>
    <mergeCell ref="B7:C7"/>
  </mergeCells>
  <phoneticPr fontId="3"/>
  <dataValidations count="4">
    <dataValidation type="list" showInputMessage="1" showErrorMessage="1" sqref="B4:C4" xr:uid="{00000000-0002-0000-0000-000000000000}">
      <formula1>支部</formula1>
    </dataValidation>
    <dataValidation type="list" allowBlank="1" showInputMessage="1" showErrorMessage="1" sqref="A10:A55" xr:uid="{00000000-0002-0000-0000-000001000000}">
      <formula1>入出金区分</formula1>
    </dataValidation>
    <dataValidation type="list" allowBlank="1" showInputMessage="1" showErrorMessage="1" sqref="C10:C55" xr:uid="{00000000-0002-0000-0000-000002000000}">
      <formula1>INDIRECT(B10)</formula1>
    </dataValidation>
    <dataValidation type="list" showInputMessage="1" showErrorMessage="1" sqref="B10:B55" xr:uid="{00000000-0002-0000-0000-000003000000}">
      <formula1>INDIRECT(A10)</formula1>
    </dataValidation>
  </dataValidations>
  <pageMargins left="0.39370078740157483" right="0.39370078740157483" top="0.59055118110236227" bottom="0.39370078740157483" header="0.31496062992125984" footer="0.19685039370078741"/>
  <pageSetup paperSize="9" scale="85" orientation="landscape" r:id="rId1"/>
  <headerFooter alignWithMargins="0">
    <oddFooter>&amp;C&amp;P /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C23"/>
  <sheetViews>
    <sheetView showGridLines="0" zoomScaleNormal="100" workbookViewId="0">
      <selection activeCell="D58" sqref="D58"/>
    </sheetView>
  </sheetViews>
  <sheetFormatPr defaultRowHeight="13.5"/>
  <cols>
    <col min="1" max="1" width="20.375" style="8" customWidth="1"/>
    <col min="2" max="2" width="125.25" style="8" customWidth="1"/>
    <col min="3" max="16384" width="9" style="8"/>
  </cols>
  <sheetData>
    <row r="1" spans="1:3" ht="16.5" customHeight="1">
      <c r="A1" s="19" t="s">
        <v>81</v>
      </c>
      <c r="B1" s="164"/>
    </row>
    <row r="2" spans="1:3" ht="16.5" customHeight="1">
      <c r="A2" s="20"/>
      <c r="B2" s="163"/>
    </row>
    <row r="3" spans="1:3" ht="16.5" customHeight="1">
      <c r="A3" s="21" t="s">
        <v>82</v>
      </c>
      <c r="B3" s="18" t="s">
        <v>24</v>
      </c>
    </row>
    <row r="4" spans="1:3" ht="16.5" customHeight="1">
      <c r="A4" s="84" t="s">
        <v>68</v>
      </c>
      <c r="B4" s="13" t="s">
        <v>136</v>
      </c>
    </row>
    <row r="5" spans="1:3" ht="16.5" customHeight="1">
      <c r="A5" s="13" t="s">
        <v>37</v>
      </c>
      <c r="B5" s="22" t="s">
        <v>55</v>
      </c>
    </row>
    <row r="6" spans="1:3" ht="16.5" customHeight="1">
      <c r="A6" s="14" t="s">
        <v>14</v>
      </c>
      <c r="B6" s="23" t="s">
        <v>38</v>
      </c>
    </row>
    <row r="7" spans="1:3" ht="16.5" customHeight="1"/>
    <row r="8" spans="1:3" ht="16.5" customHeight="1">
      <c r="A8" s="21" t="s">
        <v>83</v>
      </c>
      <c r="B8" s="18" t="s">
        <v>24</v>
      </c>
    </row>
    <row r="9" spans="1:3" ht="16.5" customHeight="1">
      <c r="A9" s="13" t="s">
        <v>25</v>
      </c>
      <c r="B9" s="22" t="s">
        <v>137</v>
      </c>
    </row>
    <row r="10" spans="1:3" ht="16.5" customHeight="1">
      <c r="A10" s="13" t="s">
        <v>26</v>
      </c>
      <c r="B10" s="22" t="s">
        <v>138</v>
      </c>
    </row>
    <row r="11" spans="1:3" ht="16.5" customHeight="1">
      <c r="A11" s="13" t="s">
        <v>27</v>
      </c>
      <c r="B11" s="22" t="s">
        <v>155</v>
      </c>
    </row>
    <row r="12" spans="1:3" ht="16.5" customHeight="1">
      <c r="A12" s="84" t="s">
        <v>72</v>
      </c>
      <c r="B12" s="162" t="s">
        <v>73</v>
      </c>
      <c r="C12" s="93"/>
    </row>
    <row r="13" spans="1:3" ht="16.5" customHeight="1">
      <c r="A13" s="82"/>
      <c r="B13" s="83" t="s">
        <v>74</v>
      </c>
    </row>
    <row r="14" spans="1:3" ht="16.5" customHeight="1">
      <c r="A14" s="13" t="s">
        <v>28</v>
      </c>
      <c r="B14" s="22" t="s">
        <v>29</v>
      </c>
    </row>
    <row r="15" spans="1:3" ht="16.5" customHeight="1">
      <c r="A15" s="13" t="s">
        <v>30</v>
      </c>
      <c r="B15" s="22" t="s">
        <v>59</v>
      </c>
    </row>
    <row r="16" spans="1:3" ht="16.5" customHeight="1">
      <c r="A16" s="13" t="s">
        <v>31</v>
      </c>
      <c r="B16" s="22" t="s">
        <v>139</v>
      </c>
    </row>
    <row r="17" spans="1:3" ht="16.5" customHeight="1">
      <c r="A17" s="13" t="s">
        <v>76</v>
      </c>
      <c r="B17" s="22" t="s">
        <v>77</v>
      </c>
    </row>
    <row r="18" spans="1:3" ht="16.5" customHeight="1">
      <c r="A18" s="13" t="s">
        <v>32</v>
      </c>
      <c r="B18" s="22" t="s">
        <v>140</v>
      </c>
      <c r="C18" s="98"/>
    </row>
    <row r="19" spans="1:3" ht="16.5" customHeight="1">
      <c r="A19" s="13" t="s">
        <v>33</v>
      </c>
      <c r="B19" s="22" t="s">
        <v>141</v>
      </c>
    </row>
    <row r="20" spans="1:3" ht="16.5" customHeight="1">
      <c r="A20" s="13" t="s">
        <v>34</v>
      </c>
      <c r="B20" s="241" t="s">
        <v>142</v>
      </c>
    </row>
    <row r="21" spans="1:3" ht="16.5" customHeight="1">
      <c r="A21" s="14" t="s">
        <v>35</v>
      </c>
      <c r="B21" s="23" t="s">
        <v>36</v>
      </c>
    </row>
    <row r="22" spans="1:3" ht="16.5" customHeight="1">
      <c r="A22" s="94"/>
    </row>
    <row r="23" spans="1:3" s="99" customFormat="1" ht="13.5" customHeight="1"/>
  </sheetData>
  <sheetProtection sheet="1" objects="1" scenarios="1"/>
  <phoneticPr fontId="3"/>
  <pageMargins left="0.59055118110236227" right="0.59055118110236227" top="0.39370078740157483" bottom="0.39370078740157483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56"/>
  <sheetViews>
    <sheetView showGridLines="0" tabSelected="1" zoomScale="80" zoomScaleNormal="80" workbookViewId="0">
      <pane ySplit="9" topLeftCell="A10" activePane="bottomLeft" state="frozen"/>
      <selection activeCell="D58" sqref="D58"/>
      <selection pane="bottomLeft" activeCell="D58" sqref="D58"/>
    </sheetView>
  </sheetViews>
  <sheetFormatPr defaultColWidth="11.5" defaultRowHeight="17.25" customHeight="1"/>
  <cols>
    <col min="1" max="1" width="13.25" style="1" customWidth="1"/>
    <col min="2" max="3" width="16.25" style="1" customWidth="1"/>
    <col min="4" max="4" width="56.25" style="2" customWidth="1"/>
    <col min="5" max="5" width="15" style="3" customWidth="1"/>
    <col min="6" max="6" width="41.875" style="2" customWidth="1"/>
    <col min="7" max="16384" width="11.5" style="1"/>
  </cols>
  <sheetData>
    <row r="1" spans="1:7" s="7" customFormat="1" ht="18.75" customHeight="1">
      <c r="A1" s="252"/>
      <c r="B1" s="26"/>
      <c r="D1" s="6"/>
      <c r="E1" s="247"/>
      <c r="F1" s="265" t="s">
        <v>158</v>
      </c>
    </row>
    <row r="2" spans="1:7" s="7" customFormat="1" ht="18.75" customHeight="1">
      <c r="A2" s="254"/>
      <c r="B2" s="254"/>
      <c r="C2" s="254"/>
      <c r="D2" s="320" t="s">
        <v>176</v>
      </c>
      <c r="E2" s="254"/>
      <c r="F2" s="254"/>
      <c r="G2" s="256" t="s">
        <v>152</v>
      </c>
    </row>
    <row r="3" spans="1:7" s="7" customFormat="1" ht="18.75" customHeight="1">
      <c r="A3" s="251"/>
      <c r="B3" s="250"/>
      <c r="C3" s="250"/>
      <c r="D3" s="319" t="s">
        <v>175</v>
      </c>
      <c r="E3" s="26"/>
      <c r="F3" s="250"/>
      <c r="G3" s="250" t="s">
        <v>151</v>
      </c>
    </row>
    <row r="4" spans="1:7" ht="21" customHeight="1">
      <c r="A4" s="253" t="s">
        <v>13</v>
      </c>
      <c r="B4" s="266"/>
      <c r="C4" s="267"/>
      <c r="D4" s="4"/>
      <c r="E4" s="248" t="s">
        <v>148</v>
      </c>
      <c r="F4" s="257"/>
    </row>
    <row r="5" spans="1:7" ht="21" customHeight="1">
      <c r="A5" s="253" t="s">
        <v>92</v>
      </c>
      <c r="B5" s="266"/>
      <c r="C5" s="267"/>
      <c r="E5" s="249" t="s">
        <v>156</v>
      </c>
      <c r="F5" s="258"/>
    </row>
    <row r="6" spans="1:7" ht="21" customHeight="1">
      <c r="E6" s="249" t="s">
        <v>149</v>
      </c>
      <c r="F6" s="258"/>
    </row>
    <row r="7" spans="1:7" ht="15" customHeight="1">
      <c r="B7" s="268" t="s">
        <v>10</v>
      </c>
      <c r="C7" s="269"/>
      <c r="F7" s="5" t="s">
        <v>12</v>
      </c>
    </row>
    <row r="8" spans="1:7" ht="27.75" customHeight="1">
      <c r="A8" s="196" t="s">
        <v>95</v>
      </c>
      <c r="B8" s="199" t="s">
        <v>93</v>
      </c>
      <c r="C8" s="197" t="s">
        <v>94</v>
      </c>
      <c r="D8" s="196" t="s">
        <v>11</v>
      </c>
      <c r="E8" s="198" t="s">
        <v>0</v>
      </c>
      <c r="F8" s="196" t="s">
        <v>24</v>
      </c>
    </row>
    <row r="9" spans="1:7" ht="12.75" customHeight="1">
      <c r="A9" s="261"/>
      <c r="B9" s="200"/>
      <c r="C9" s="201"/>
      <c r="D9" s="202"/>
      <c r="E9" s="207"/>
      <c r="F9" s="202"/>
    </row>
    <row r="10" spans="1:7" ht="21.75" customHeight="1">
      <c r="A10" s="262"/>
      <c r="B10" s="211"/>
      <c r="C10" s="212"/>
      <c r="D10" s="25"/>
      <c r="E10" s="213"/>
      <c r="F10" s="24"/>
    </row>
    <row r="11" spans="1:7" ht="21.75" customHeight="1">
      <c r="A11" s="263"/>
      <c r="B11" s="16"/>
      <c r="C11" s="17"/>
      <c r="D11" s="24"/>
      <c r="E11" s="15"/>
      <c r="F11" s="24"/>
    </row>
    <row r="12" spans="1:7" ht="21.75" customHeight="1">
      <c r="A12" s="262"/>
      <c r="B12" s="211"/>
      <c r="C12" s="212"/>
      <c r="D12" s="25"/>
      <c r="E12" s="213"/>
      <c r="F12" s="24"/>
    </row>
    <row r="13" spans="1:7" ht="21.75" customHeight="1">
      <c r="A13" s="262"/>
      <c r="B13" s="211"/>
      <c r="C13" s="212"/>
      <c r="D13" s="25"/>
      <c r="E13" s="213"/>
      <c r="F13" s="25"/>
    </row>
    <row r="14" spans="1:7" ht="21.75" customHeight="1">
      <c r="A14" s="263"/>
      <c r="B14" s="16"/>
      <c r="C14" s="17"/>
      <c r="D14" s="24"/>
      <c r="E14" s="15"/>
      <c r="F14" s="24"/>
    </row>
    <row r="15" spans="1:7" ht="21.75" customHeight="1">
      <c r="A15" s="263"/>
      <c r="B15" s="16"/>
      <c r="C15" s="17"/>
      <c r="D15" s="24"/>
      <c r="E15" s="15"/>
      <c r="F15" s="24"/>
    </row>
    <row r="16" spans="1:7" ht="21.75" customHeight="1">
      <c r="A16" s="263"/>
      <c r="B16" s="16"/>
      <c r="C16" s="17"/>
      <c r="D16" s="24"/>
      <c r="E16" s="15"/>
      <c r="F16" s="24"/>
    </row>
    <row r="17" spans="1:6" ht="21.75" customHeight="1">
      <c r="A17" s="263"/>
      <c r="B17" s="16"/>
      <c r="C17" s="17"/>
      <c r="D17" s="24"/>
      <c r="E17" s="15"/>
      <c r="F17" s="24"/>
    </row>
    <row r="18" spans="1:6" ht="21.75" customHeight="1">
      <c r="A18" s="263"/>
      <c r="B18" s="16"/>
      <c r="C18" s="17"/>
      <c r="D18" s="24"/>
      <c r="E18" s="15"/>
      <c r="F18" s="24"/>
    </row>
    <row r="19" spans="1:6" ht="21.75" customHeight="1">
      <c r="A19" s="263"/>
      <c r="B19" s="16"/>
      <c r="C19" s="17"/>
      <c r="D19" s="24"/>
      <c r="E19" s="15"/>
      <c r="F19" s="24"/>
    </row>
    <row r="20" spans="1:6" ht="21.75" customHeight="1">
      <c r="A20" s="263"/>
      <c r="B20" s="16"/>
      <c r="C20" s="17"/>
      <c r="D20" s="24"/>
      <c r="E20" s="15"/>
      <c r="F20" s="24"/>
    </row>
    <row r="21" spans="1:6" ht="21.75" customHeight="1">
      <c r="A21" s="263"/>
      <c r="B21" s="16"/>
      <c r="C21" s="17"/>
      <c r="D21" s="24"/>
      <c r="E21" s="15"/>
      <c r="F21" s="24"/>
    </row>
    <row r="22" spans="1:6" ht="21.75" customHeight="1">
      <c r="A22" s="263"/>
      <c r="B22" s="16"/>
      <c r="C22" s="17"/>
      <c r="D22" s="24"/>
      <c r="E22" s="15"/>
      <c r="F22" s="24"/>
    </row>
    <row r="23" spans="1:6" ht="21.75" customHeight="1">
      <c r="A23" s="263"/>
      <c r="B23" s="16"/>
      <c r="C23" s="17"/>
      <c r="D23" s="24"/>
      <c r="E23" s="15"/>
      <c r="F23" s="24"/>
    </row>
    <row r="24" spans="1:6" ht="21.75" customHeight="1">
      <c r="A24" s="263"/>
      <c r="B24" s="16"/>
      <c r="C24" s="17"/>
      <c r="D24" s="24"/>
      <c r="E24" s="15"/>
      <c r="F24" s="24"/>
    </row>
    <row r="25" spans="1:6" ht="21.75" customHeight="1">
      <c r="A25" s="263"/>
      <c r="B25" s="16"/>
      <c r="C25" s="17"/>
      <c r="D25" s="24"/>
      <c r="E25" s="15"/>
      <c r="F25" s="24"/>
    </row>
    <row r="26" spans="1:6" ht="21.75" customHeight="1">
      <c r="A26" s="263"/>
      <c r="B26" s="16"/>
      <c r="C26" s="17"/>
      <c r="D26" s="24"/>
      <c r="E26" s="15"/>
      <c r="F26" s="24"/>
    </row>
    <row r="27" spans="1:6" ht="24" customHeight="1">
      <c r="A27" s="263"/>
      <c r="B27" s="16"/>
      <c r="C27" s="17"/>
      <c r="D27" s="24"/>
      <c r="E27" s="15"/>
      <c r="F27" s="24"/>
    </row>
    <row r="28" spans="1:6" ht="21.75" customHeight="1">
      <c r="A28" s="263"/>
      <c r="B28" s="16"/>
      <c r="C28" s="17"/>
      <c r="D28" s="24"/>
      <c r="E28" s="15"/>
      <c r="F28" s="24"/>
    </row>
    <row r="29" spans="1:6" ht="21.75" customHeight="1">
      <c r="A29" s="263"/>
      <c r="B29" s="16"/>
      <c r="C29" s="17"/>
      <c r="D29" s="24"/>
      <c r="E29" s="15"/>
      <c r="F29" s="24"/>
    </row>
    <row r="30" spans="1:6" ht="21.75" customHeight="1">
      <c r="A30" s="263"/>
      <c r="B30" s="16"/>
      <c r="C30" s="17"/>
      <c r="D30" s="24"/>
      <c r="E30" s="15"/>
      <c r="F30" s="24"/>
    </row>
    <row r="31" spans="1:6" ht="21.75" customHeight="1">
      <c r="A31" s="263"/>
      <c r="B31" s="16"/>
      <c r="C31" s="17"/>
      <c r="D31" s="24"/>
      <c r="E31" s="15"/>
      <c r="F31" s="24"/>
    </row>
    <row r="32" spans="1:6" ht="21.75" customHeight="1">
      <c r="A32" s="263"/>
      <c r="B32" s="16"/>
      <c r="C32" s="17"/>
      <c r="D32" s="24"/>
      <c r="E32" s="15"/>
      <c r="F32" s="24"/>
    </row>
    <row r="33" spans="1:6" ht="21.75" customHeight="1">
      <c r="A33" s="263"/>
      <c r="B33" s="16"/>
      <c r="C33" s="17"/>
      <c r="D33" s="24"/>
      <c r="E33" s="15"/>
      <c r="F33" s="24"/>
    </row>
    <row r="34" spans="1:6" ht="21.75" customHeight="1">
      <c r="A34" s="263"/>
      <c r="B34" s="16"/>
      <c r="C34" s="17"/>
      <c r="D34" s="24"/>
      <c r="E34" s="15"/>
      <c r="F34" s="24"/>
    </row>
    <row r="35" spans="1:6" ht="21.75" customHeight="1">
      <c r="A35" s="263"/>
      <c r="B35" s="16"/>
      <c r="C35" s="17"/>
      <c r="D35" s="24"/>
      <c r="E35" s="15"/>
      <c r="F35" s="24"/>
    </row>
    <row r="36" spans="1:6" ht="21.75" customHeight="1">
      <c r="A36" s="263"/>
      <c r="B36" s="16"/>
      <c r="C36" s="17"/>
      <c r="D36" s="24"/>
      <c r="E36" s="15"/>
      <c r="F36" s="24"/>
    </row>
    <row r="37" spans="1:6" ht="24.75" customHeight="1">
      <c r="A37" s="263"/>
      <c r="B37" s="16"/>
      <c r="C37" s="17"/>
      <c r="D37" s="24"/>
      <c r="E37" s="15"/>
      <c r="F37" s="24"/>
    </row>
    <row r="38" spans="1:6" ht="24.75" customHeight="1">
      <c r="A38" s="263"/>
      <c r="B38" s="16"/>
      <c r="C38" s="17"/>
      <c r="D38" s="24"/>
      <c r="E38" s="15"/>
      <c r="F38" s="24"/>
    </row>
    <row r="39" spans="1:6" ht="24.75" customHeight="1">
      <c r="A39" s="263"/>
      <c r="B39" s="16"/>
      <c r="C39" s="17"/>
      <c r="D39" s="24"/>
      <c r="E39" s="15"/>
      <c r="F39" s="24"/>
    </row>
    <row r="40" spans="1:6" ht="24.75" customHeight="1">
      <c r="A40" s="263"/>
      <c r="B40" s="16"/>
      <c r="C40" s="17"/>
      <c r="D40" s="24"/>
      <c r="E40" s="15"/>
      <c r="F40" s="24"/>
    </row>
    <row r="41" spans="1:6" ht="24.75" customHeight="1">
      <c r="A41" s="263"/>
      <c r="B41" s="16"/>
      <c r="C41" s="17"/>
      <c r="D41" s="24"/>
      <c r="E41" s="15"/>
      <c r="F41" s="24"/>
    </row>
    <row r="42" spans="1:6" ht="21.75" customHeight="1">
      <c r="A42" s="263"/>
      <c r="B42" s="16"/>
      <c r="C42" s="17"/>
      <c r="D42" s="24"/>
      <c r="E42" s="15"/>
      <c r="F42" s="24"/>
    </row>
    <row r="43" spans="1:6" ht="21.75" customHeight="1">
      <c r="A43" s="263"/>
      <c r="B43" s="16"/>
      <c r="C43" s="17"/>
      <c r="D43" s="24"/>
      <c r="E43" s="15"/>
      <c r="F43" s="24"/>
    </row>
    <row r="44" spans="1:6" ht="21.75" customHeight="1">
      <c r="A44" s="263"/>
      <c r="B44" s="16"/>
      <c r="C44" s="17"/>
      <c r="D44" s="24"/>
      <c r="E44" s="15"/>
      <c r="F44" s="24"/>
    </row>
    <row r="45" spans="1:6" ht="21.75" customHeight="1">
      <c r="A45" s="263"/>
      <c r="B45" s="16"/>
      <c r="C45" s="17"/>
      <c r="D45" s="24"/>
      <c r="E45" s="15"/>
      <c r="F45" s="24"/>
    </row>
    <row r="46" spans="1:6" ht="21.75" customHeight="1">
      <c r="A46" s="263"/>
      <c r="B46" s="16"/>
      <c r="C46" s="17"/>
      <c r="D46" s="24"/>
      <c r="E46" s="15"/>
      <c r="F46" s="24"/>
    </row>
    <row r="47" spans="1:6" ht="21.75" customHeight="1">
      <c r="A47" s="263"/>
      <c r="B47" s="16"/>
      <c r="C47" s="17"/>
      <c r="D47" s="24"/>
      <c r="E47" s="15"/>
      <c r="F47" s="24"/>
    </row>
    <row r="48" spans="1:6" ht="21.75" customHeight="1">
      <c r="A48" s="263"/>
      <c r="B48" s="16"/>
      <c r="C48" s="17"/>
      <c r="D48" s="24"/>
      <c r="E48" s="15"/>
      <c r="F48" s="24"/>
    </row>
    <row r="49" spans="1:6" ht="21.75" customHeight="1">
      <c r="A49" s="263"/>
      <c r="B49" s="16"/>
      <c r="C49" s="17"/>
      <c r="D49" s="24"/>
      <c r="E49" s="15"/>
      <c r="F49" s="24"/>
    </row>
    <row r="50" spans="1:6" ht="21.75" customHeight="1">
      <c r="A50" s="263"/>
      <c r="B50" s="16"/>
      <c r="C50" s="17"/>
      <c r="D50" s="24"/>
      <c r="E50" s="15"/>
      <c r="F50" s="24"/>
    </row>
    <row r="51" spans="1:6" ht="21.75" customHeight="1">
      <c r="A51" s="263"/>
      <c r="B51" s="16"/>
      <c r="C51" s="17"/>
      <c r="D51" s="24"/>
      <c r="E51" s="15"/>
      <c r="F51" s="24"/>
    </row>
    <row r="52" spans="1:6" ht="21.75" customHeight="1">
      <c r="A52" s="263"/>
      <c r="B52" s="16"/>
      <c r="C52" s="17"/>
      <c r="D52" s="24"/>
      <c r="E52" s="15"/>
      <c r="F52" s="24"/>
    </row>
    <row r="53" spans="1:6" ht="21.75" customHeight="1">
      <c r="A53" s="263"/>
      <c r="B53" s="16"/>
      <c r="C53" s="17"/>
      <c r="D53" s="24"/>
      <c r="E53" s="15"/>
      <c r="F53" s="24"/>
    </row>
    <row r="54" spans="1:6" ht="21.75" customHeight="1">
      <c r="A54" s="263"/>
      <c r="B54" s="16"/>
      <c r="C54" s="17"/>
      <c r="D54" s="24"/>
      <c r="E54" s="15"/>
      <c r="F54" s="24"/>
    </row>
    <row r="55" spans="1:6" ht="21.75" customHeight="1" thickBot="1">
      <c r="A55" s="263"/>
      <c r="B55" s="16"/>
      <c r="C55" s="17"/>
      <c r="D55" s="24"/>
      <c r="E55" s="15"/>
      <c r="F55" s="24"/>
    </row>
    <row r="56" spans="1:6" ht="27" customHeight="1" thickTop="1">
      <c r="A56" s="264"/>
      <c r="B56" s="203"/>
      <c r="C56" s="208"/>
      <c r="D56" s="205"/>
      <c r="E56" s="206"/>
      <c r="F56" s="205"/>
    </row>
  </sheetData>
  <sheetProtection sheet="1" objects="1" scenarios="1" insertRows="0" autoFilter="0"/>
  <autoFilter ref="A9:F55" xr:uid="{00000000-0009-0000-0000-000002000000}"/>
  <dataConsolidate/>
  <mergeCells count="3">
    <mergeCell ref="B4:C4"/>
    <mergeCell ref="B5:C5"/>
    <mergeCell ref="B7:C7"/>
  </mergeCells>
  <phoneticPr fontId="3"/>
  <dataValidations count="4">
    <dataValidation type="list" showInputMessage="1" showErrorMessage="1" sqref="B10:B55" xr:uid="{00000000-0002-0000-0200-000000000000}">
      <formula1>INDIRECT(A10)</formula1>
    </dataValidation>
    <dataValidation type="list" allowBlank="1" showInputMessage="1" showErrorMessage="1" sqref="C10:C55" xr:uid="{00000000-0002-0000-0200-000001000000}">
      <formula1>INDIRECT(B10)</formula1>
    </dataValidation>
    <dataValidation type="list" allowBlank="1" showInputMessage="1" showErrorMessage="1" sqref="A10:A55" xr:uid="{00000000-0002-0000-0200-000002000000}">
      <formula1>入出金区分</formula1>
    </dataValidation>
    <dataValidation type="list" showInputMessage="1" showErrorMessage="1" sqref="B4:C4" xr:uid="{00000000-0002-0000-0200-000003000000}">
      <formula1>支部</formula1>
    </dataValidation>
  </dataValidations>
  <pageMargins left="1.02" right="0.39370078740157483" top="0.59055118110236227" bottom="0.39370078740157483" header="0.31496062992125984" footer="0.19685039370078741"/>
  <pageSetup paperSize="9" scale="80" orientation="landscape" r:id="rId1"/>
  <headerFooter alignWithMargins="0">
    <oddFooter>&amp;C&amp;P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900"/>
  </sheetPr>
  <dimension ref="A1:R34"/>
  <sheetViews>
    <sheetView showGridLines="0" zoomScale="90" zoomScaleNormal="90" workbookViewId="0">
      <selection activeCell="D58" sqref="D58"/>
    </sheetView>
  </sheetViews>
  <sheetFormatPr defaultRowHeight="14.25"/>
  <cols>
    <col min="1" max="1" width="5.375" style="102" customWidth="1"/>
    <col min="2" max="5" width="5.75" style="102" customWidth="1"/>
    <col min="6" max="17" width="12.125" style="134" customWidth="1"/>
    <col min="18" max="18" width="10.25" style="102" bestFit="1" customWidth="1"/>
    <col min="19" max="16384" width="9" style="102"/>
  </cols>
  <sheetData>
    <row r="1" spans="1:17" ht="21">
      <c r="A1" s="51" t="str">
        <f>事業計画!$D$2&amp;"(形態別)"</f>
        <v>【2023年度】学生ブランチ予算書（事業計画）(形態別)</v>
      </c>
      <c r="B1" s="26"/>
      <c r="C1" s="26"/>
      <c r="D1" s="26"/>
      <c r="E1" s="26"/>
      <c r="F1" s="26"/>
      <c r="G1" s="26"/>
      <c r="H1" s="26"/>
      <c r="I1" s="26"/>
      <c r="K1" s="26"/>
      <c r="L1" s="26"/>
      <c r="M1" s="26"/>
      <c r="N1" s="26"/>
      <c r="O1" s="26"/>
      <c r="P1" s="278"/>
      <c r="Q1" s="278"/>
    </row>
    <row r="2" spans="1:17" ht="18.75" customHeight="1">
      <c r="A2" s="255" t="str">
        <f>事業計画!$D$3</f>
        <v>2023年4月1日から2024年3月31日</v>
      </c>
      <c r="B2" s="255"/>
      <c r="C2" s="255"/>
      <c r="D2" s="255"/>
      <c r="E2" s="255"/>
      <c r="F2" s="255"/>
      <c r="G2" s="255"/>
      <c r="H2" s="255"/>
      <c r="I2" s="255"/>
      <c r="J2" s="28" t="s">
        <v>150</v>
      </c>
      <c r="K2" s="28"/>
      <c r="L2" s="28"/>
      <c r="M2" s="28"/>
      <c r="N2" s="28"/>
      <c r="O2" s="28"/>
      <c r="P2" s="28"/>
      <c r="Q2" s="28"/>
    </row>
    <row r="3" spans="1:17" ht="18" customHeight="1">
      <c r="A3" s="5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2.5" customHeight="1">
      <c r="A4" s="270" t="s">
        <v>13</v>
      </c>
      <c r="B4" s="271"/>
      <c r="C4" s="272" t="str">
        <f>IF(事業計画!$B$4="","",事業計画!$B$4)</f>
        <v/>
      </c>
      <c r="D4" s="273"/>
      <c r="E4" s="273"/>
      <c r="F4" s="274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22.5" customHeight="1">
      <c r="A5" s="270" t="s">
        <v>92</v>
      </c>
      <c r="B5" s="271"/>
      <c r="C5" s="272" t="str">
        <f>IF(事業計画!$B$5="","",事業計画!$B$5)</f>
        <v/>
      </c>
      <c r="D5" s="273"/>
      <c r="E5" s="273"/>
      <c r="F5" s="274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18" customHeight="1">
      <c r="A6" s="245"/>
      <c r="B6" s="245"/>
      <c r="C6" s="246"/>
      <c r="D6" s="246"/>
      <c r="E6" s="246"/>
      <c r="F6" s="246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s="185" customFormat="1" ht="15" customHeight="1" thickBot="1">
      <c r="F7" s="186"/>
      <c r="G7" s="187"/>
      <c r="H7" s="187"/>
      <c r="I7" s="187"/>
      <c r="J7" s="233"/>
      <c r="K7" s="186"/>
      <c r="L7" s="187"/>
      <c r="M7" s="187"/>
      <c r="N7" s="187"/>
      <c r="O7" s="30"/>
      <c r="P7" s="188"/>
      <c r="Q7" s="30" t="s">
        <v>39</v>
      </c>
    </row>
    <row r="8" spans="1:17" ht="15" customHeight="1">
      <c r="A8" s="279" t="s">
        <v>10</v>
      </c>
      <c r="B8" s="280"/>
      <c r="C8" s="280"/>
      <c r="D8" s="280"/>
      <c r="E8" s="281"/>
      <c r="F8" s="288" t="s">
        <v>40</v>
      </c>
      <c r="G8" s="301" t="s">
        <v>46</v>
      </c>
      <c r="H8" s="302"/>
      <c r="I8" s="303"/>
      <c r="J8" s="288" t="s">
        <v>41</v>
      </c>
      <c r="K8" s="301" t="s">
        <v>42</v>
      </c>
      <c r="L8" s="302"/>
      <c r="M8" s="302"/>
      <c r="N8" s="302"/>
      <c r="O8" s="303"/>
      <c r="P8" s="304" t="s">
        <v>48</v>
      </c>
      <c r="Q8" s="275" t="s">
        <v>70</v>
      </c>
    </row>
    <row r="9" spans="1:17" ht="19.5" customHeight="1">
      <c r="A9" s="282"/>
      <c r="B9" s="283"/>
      <c r="C9" s="283"/>
      <c r="D9" s="283"/>
      <c r="E9" s="284"/>
      <c r="F9" s="289"/>
      <c r="G9" s="291" t="s">
        <v>131</v>
      </c>
      <c r="H9" s="293" t="s">
        <v>47</v>
      </c>
      <c r="I9" s="295" t="s">
        <v>71</v>
      </c>
      <c r="J9" s="289"/>
      <c r="K9" s="291" t="s">
        <v>96</v>
      </c>
      <c r="L9" s="297" t="s">
        <v>67</v>
      </c>
      <c r="M9" s="297" t="s">
        <v>97</v>
      </c>
      <c r="N9" s="299" t="s">
        <v>78</v>
      </c>
      <c r="O9" s="295" t="s">
        <v>71</v>
      </c>
      <c r="P9" s="305"/>
      <c r="Q9" s="276"/>
    </row>
    <row r="10" spans="1:17" ht="19.5" customHeight="1">
      <c r="A10" s="285"/>
      <c r="B10" s="286"/>
      <c r="C10" s="286"/>
      <c r="D10" s="286"/>
      <c r="E10" s="287"/>
      <c r="F10" s="290"/>
      <c r="G10" s="292"/>
      <c r="H10" s="294"/>
      <c r="I10" s="296"/>
      <c r="J10" s="290"/>
      <c r="K10" s="292"/>
      <c r="L10" s="298"/>
      <c r="M10" s="298"/>
      <c r="N10" s="300"/>
      <c r="O10" s="296"/>
      <c r="P10" s="306"/>
      <c r="Q10" s="277"/>
    </row>
    <row r="11" spans="1:17" s="43" customFormat="1" ht="15" customHeight="1">
      <c r="A11" s="175" t="s">
        <v>84</v>
      </c>
      <c r="B11" s="173"/>
      <c r="C11" s="173"/>
      <c r="D11" s="173"/>
      <c r="E11" s="174"/>
      <c r="F11" s="47"/>
      <c r="G11" s="47"/>
      <c r="H11" s="48"/>
      <c r="I11" s="138"/>
      <c r="J11" s="31"/>
      <c r="K11" s="47"/>
      <c r="L11" s="48"/>
      <c r="M11" s="48"/>
      <c r="N11" s="32"/>
      <c r="O11" s="140"/>
      <c r="P11" s="141"/>
      <c r="Q11" s="148"/>
    </row>
    <row r="12" spans="1:17" s="43" customFormat="1" ht="15" customHeight="1">
      <c r="A12" s="170" t="s">
        <v>85</v>
      </c>
      <c r="B12" s="169"/>
      <c r="C12" s="169"/>
      <c r="D12" s="169"/>
      <c r="E12" s="172"/>
      <c r="F12" s="55" t="str">
        <f>IF(SUM(F13:F14)=0,"-",SUM(F13:F14))</f>
        <v>-</v>
      </c>
      <c r="G12" s="55" t="str">
        <f>IF(SUM(G13:G14)=0,"-",SUM(G13:G14))</f>
        <v>-</v>
      </c>
      <c r="H12" s="56" t="str">
        <f>IF(SUM(H13:H14)=0,"-",SUM(H13:H14))</f>
        <v>-</v>
      </c>
      <c r="I12" s="123" t="str">
        <f>IF(SUM(G12:H12)=0,"-",IF(SUM(G12:H12)=SUM(I13:I14),SUM(G12:H12),"ｴﾗｰ"))</f>
        <v>-</v>
      </c>
      <c r="J12" s="54" t="str">
        <f>IF(SUM(J13:J14)=0,"-",SUM(J13:J14))</f>
        <v>-</v>
      </c>
      <c r="K12" s="55" t="str">
        <f>IF(SUM(K13:K14)=0,"-",SUM(K13:K14))</f>
        <v>-</v>
      </c>
      <c r="L12" s="56" t="str">
        <f>IF(SUM(L13:L14)=0,"-",SUM(L13:L14))</f>
        <v>-</v>
      </c>
      <c r="M12" s="57" t="str">
        <f>IF(SUM(M13:M14)=0,"-",SUM(M13:M14))</f>
        <v>-</v>
      </c>
      <c r="N12" s="58" t="str">
        <f>IF(SUM(N13:N14)=0,"-",SUM(N13:N14))</f>
        <v>-</v>
      </c>
      <c r="O12" s="139" t="str">
        <f>IF(SUM(K12:N12)=0,"-",IF(SUM(K12:N12)=SUM(O13:O14),SUM(K12:N12),"ｴﾗｰ"))</f>
        <v>-</v>
      </c>
      <c r="P12" s="142" t="str">
        <f>IF(SUM(P13:P14)=0,"-",SUM(P13:P14))</f>
        <v>-</v>
      </c>
      <c r="Q12" s="149" t="str">
        <f>IF(SUM(F12,I12:J12,O12:P12)=0,"-",IF(SUM(Q13:Q14)=SUM(F12,I12:J12,O12:P12),SUM(Q13:Q14),"ｴﾗｰ"))</f>
        <v>-</v>
      </c>
    </row>
    <row r="13" spans="1:17" s="43" customFormat="1" ht="15" customHeight="1">
      <c r="A13" s="38"/>
      <c r="B13" s="39" t="s">
        <v>86</v>
      </c>
      <c r="C13" s="40"/>
      <c r="D13" s="40"/>
      <c r="E13" s="40"/>
      <c r="F13" s="78" t="str">
        <f>IF(DSUM(事業計画!$B$8:$E$55,"金　額",収入条件!$A$3:$B$4)=0,"-",DSUM(事業計画!$B$8:$E$55,"金　額",収入条件!$A$3:$B$4))</f>
        <v>-</v>
      </c>
      <c r="G13" s="229" t="str">
        <f>IF(DSUM(事業計画!$B$8:$E$55,"金　額",収入条件!$D$3:$E$4)=0,"-",DSUM(事業計画!$B$8:$E$55,"金　額",収入条件!$D$3:$E$4))</f>
        <v>-</v>
      </c>
      <c r="H13" s="79" t="str">
        <f>IF(DSUM(事業計画!$B$8:$E$55,"金　額",収入条件!$G$3:$H$4)=0,"-",DSUM(事業計画!$B$8:$E$55,"金　額",収入条件!$G$3:$H$4))</f>
        <v>-</v>
      </c>
      <c r="I13" s="156" t="str">
        <f>IF(SUM(G13:H13)=0,"-",SUM(G13:H13))</f>
        <v>-</v>
      </c>
      <c r="J13" s="78" t="str">
        <f>IF(DSUM(事業計画!$B$8:$E$55,"金　額",収入条件!$J$3:$K$4)=0,"-",DSUM(事業計画!$B$8:$E$55,"金　額",収入条件!$J$3:$K$4))</f>
        <v>-</v>
      </c>
      <c r="K13" s="78" t="str">
        <f>IF(DSUM(事業計画!$B$8:$E$55,"金　額",収入条件!$M$3:$N$4)=0,"-",DSUM(事業計画!$B$8:$E$55,"金　額",収入条件!$M$3:$N$4))</f>
        <v>-</v>
      </c>
      <c r="L13" s="70" t="s">
        <v>133</v>
      </c>
      <c r="M13" s="230" t="s">
        <v>133</v>
      </c>
      <c r="N13" s="232" t="str">
        <f>IF(DSUM(事業計画!$B$8:$E$55,"金　額",収入条件!$P$3:$Q$4)=0,"-",DSUM(事業計画!$B$8:$E$55,"金　額",収入条件!$P$3:$Q$4))</f>
        <v>-</v>
      </c>
      <c r="O13" s="159" t="str">
        <f>IF(SUM(K13:N13)=0,"-",SUM(K13:N13))</f>
        <v>-</v>
      </c>
      <c r="P13" s="144" t="s">
        <v>58</v>
      </c>
      <c r="Q13" s="151" t="str">
        <f>IF(SUM(F13,I13:J13,O13:P13)=0,"-",SUM(F13,I13:J13,O13:P13))</f>
        <v>-</v>
      </c>
    </row>
    <row r="14" spans="1:17" s="43" customFormat="1" ht="15" customHeight="1">
      <c r="A14" s="41"/>
      <c r="B14" s="39" t="s">
        <v>103</v>
      </c>
      <c r="C14" s="42"/>
      <c r="D14" s="42"/>
      <c r="E14" s="42"/>
      <c r="F14" s="95" t="str">
        <f>IF(DSUM(事業計画!$B$8:$E$55,"金　額",収入条件!$A$6:$B$7)=0,"-",DSUM(事業計画!$B$8:$E$55,"金　額",収入条件!$A$6:$B$7))</f>
        <v>-</v>
      </c>
      <c r="G14" s="95" t="str">
        <f>IF(DSUM(事業計画!$B$8:$E$55,"金　額",収入条件!$D$6:$E$7)=0,"-",DSUM(事業計画!$B$8:$E$55,"金　額",収入条件!$D$6:$E$7))</f>
        <v>-</v>
      </c>
      <c r="H14" s="97" t="str">
        <f>IF(DSUM(事業計画!$B$8:$E$55,"金　額",収入条件!$G$6:$H$7)=0,"-",DSUM(事業計画!$B$8:$E$55,"金　額",収入条件!$G$6:$H$7))</f>
        <v>-</v>
      </c>
      <c r="I14" s="157" t="str">
        <f>IF(SUM(G14:H14)=0,"-",SUM(G14:H14))</f>
        <v>-</v>
      </c>
      <c r="J14" s="95" t="str">
        <f>IF(DSUM(事業計画!$B$8:$E$55,"金　額",収入条件!$J$6:$K$7)=0,"-",DSUM(事業計画!$B$8:$E$55,"金　額",収入条件!$J$6:$K$7))</f>
        <v>-</v>
      </c>
      <c r="K14" s="95" t="str">
        <f>IF(DSUM(事業計画!$B$8:$E$55,"金　額",収入条件!$M$6:$N$7)=0,"-",DSUM(事業計画!$B$8:$E$55,"金　額",収入条件!$M$6:$N$7))</f>
        <v>-</v>
      </c>
      <c r="L14" s="64" t="s">
        <v>133</v>
      </c>
      <c r="M14" s="231" t="s">
        <v>133</v>
      </c>
      <c r="N14" s="96" t="str">
        <f>IF(DSUM(事業計画!$B$8:$E$55,"金　額",収入条件!$P$6:$Q$7)=0,"-",DSUM(事業計画!$B$8:$E$55,"金　額",収入条件!$P$6:$Q$7))</f>
        <v>-</v>
      </c>
      <c r="O14" s="160" t="str">
        <f>IF(SUM(K14:N14)=0,"-",SUM(K14:N14))</f>
        <v>-</v>
      </c>
      <c r="P14" s="143" t="s">
        <v>56</v>
      </c>
      <c r="Q14" s="150" t="str">
        <f>IF(SUM(F14,I14:J14,O14:P14)=0,"-",SUM(F14,I14:J14,O14:P14))</f>
        <v>-</v>
      </c>
    </row>
    <row r="15" spans="1:17" s="43" customFormat="1" ht="15" customHeight="1">
      <c r="A15" s="170" t="s">
        <v>132</v>
      </c>
      <c r="B15" s="169"/>
      <c r="C15" s="169"/>
      <c r="D15" s="169"/>
      <c r="E15" s="172"/>
      <c r="F15" s="59" t="str">
        <f t="shared" ref="F15" si="0">IF(SUM(F16:F17)=0,"-",SUM(F16:F17))</f>
        <v>-</v>
      </c>
      <c r="G15" s="59" t="str">
        <f t="shared" ref="G15:H15" si="1">IF(SUM(G16:G17)=0,"-",SUM(G16:G17))</f>
        <v>-</v>
      </c>
      <c r="H15" s="135" t="str">
        <f t="shared" si="1"/>
        <v>-</v>
      </c>
      <c r="I15" s="123" t="str">
        <f>IF(SUM(G15:H15)=0,"-",IF(SUM(G15:H15)=SUM(I16:I17),SUM(G15:H15),"ｴﾗｰ"))</f>
        <v>-</v>
      </c>
      <c r="J15" s="62" t="str">
        <f t="shared" ref="J15:M15" si="2">IF(SUM(J16:J17)=0,"-",SUM(J16:J17))</f>
        <v>-</v>
      </c>
      <c r="K15" s="59" t="str">
        <f t="shared" si="2"/>
        <v>-</v>
      </c>
      <c r="L15" s="135" t="str">
        <f t="shared" si="2"/>
        <v>-</v>
      </c>
      <c r="M15" s="60" t="str">
        <f t="shared" si="2"/>
        <v>-</v>
      </c>
      <c r="N15" s="61" t="str">
        <f t="shared" ref="N15" si="3">IF(SUM(N16:N17)=0,"-",SUM(N16:N17))</f>
        <v>-</v>
      </c>
      <c r="O15" s="139" t="str">
        <f>IF(SUM(K15:M15)=0,"-",IF(SUM(K15:M15)=SUM(O16:O17),SUM(K15:M15),"ｴﾗｰ"))</f>
        <v>-</v>
      </c>
      <c r="P15" s="145" t="str">
        <f t="shared" ref="P15" si="4">IF(SUM(P16:P17)=0,"-",SUM(P16:P17))</f>
        <v>-</v>
      </c>
      <c r="Q15" s="149" t="str">
        <f>IF(SUM(F15,I15:J15,O15:P15)=0,"-",IF(SUM(Q16:Q17)=SUM(F15,I15:J15,O15:P15),SUM(Q16:Q17),"ｴﾗｰ"))</f>
        <v>-</v>
      </c>
    </row>
    <row r="16" spans="1:17" s="43" customFormat="1" ht="15" customHeight="1">
      <c r="A16" s="36"/>
      <c r="B16" s="34" t="s">
        <v>37</v>
      </c>
      <c r="C16" s="37"/>
      <c r="D16" s="37"/>
      <c r="E16" s="37"/>
      <c r="F16" s="69" t="s">
        <v>56</v>
      </c>
      <c r="G16" s="69" t="s">
        <v>56</v>
      </c>
      <c r="H16" s="70" t="s">
        <v>56</v>
      </c>
      <c r="I16" s="156" t="str">
        <f>IF(SUM(G16:H16)=0,"-",SUM(G16:H16))</f>
        <v>-</v>
      </c>
      <c r="J16" s="69" t="s">
        <v>56</v>
      </c>
      <c r="K16" s="69" t="s">
        <v>56</v>
      </c>
      <c r="L16" s="70" t="s">
        <v>56</v>
      </c>
      <c r="M16" s="71" t="s">
        <v>56</v>
      </c>
      <c r="N16" s="72" t="s">
        <v>56</v>
      </c>
      <c r="O16" s="159" t="str">
        <f>IF(SUM(K16:M16)=0,"-",SUM(K16:M16))</f>
        <v>-</v>
      </c>
      <c r="P16" s="78" t="str">
        <f>IF(DSUM(事業計画!$B$8:$E$55,"金　額",収入条件!$S$3:$T$4)=0,"-",DSUM(事業計画!$B$8:$E$55,"金　額",収入条件!$S$3:$T$4))</f>
        <v>-</v>
      </c>
      <c r="Q16" s="151" t="str">
        <f t="shared" ref="Q16:Q17" si="5">IF(SUM(F16,I16:J16,O16:P16)=0,"-",SUM(F16,I16:J16,O16:P16))</f>
        <v>-</v>
      </c>
    </row>
    <row r="17" spans="1:17" s="43" customFormat="1" ht="15" customHeight="1">
      <c r="A17" s="36"/>
      <c r="B17" s="34" t="s">
        <v>14</v>
      </c>
      <c r="C17" s="37"/>
      <c r="D17" s="37"/>
      <c r="E17" s="37"/>
      <c r="F17" s="63" t="s">
        <v>56</v>
      </c>
      <c r="G17" s="63" t="s">
        <v>56</v>
      </c>
      <c r="H17" s="64" t="s">
        <v>56</v>
      </c>
      <c r="I17" s="157" t="str">
        <f>IF(SUM(G17:H17)=0,"-",SUM(G17:H17))</f>
        <v>-</v>
      </c>
      <c r="J17" s="67" t="s">
        <v>56</v>
      </c>
      <c r="K17" s="63" t="s">
        <v>56</v>
      </c>
      <c r="L17" s="64" t="s">
        <v>56</v>
      </c>
      <c r="M17" s="65" t="s">
        <v>56</v>
      </c>
      <c r="N17" s="66" t="s">
        <v>56</v>
      </c>
      <c r="O17" s="160" t="str">
        <f>IF(SUM(K17:M17)=0,"-",SUM(K17:M17))</f>
        <v>-</v>
      </c>
      <c r="P17" s="95" t="str">
        <f>IF(DSUM(事業計画!$B$8:$E$55,"金　額",収入条件!$S$6:$T$7)=0,"-",DSUM(事業計画!$B$8:$E$55,"金　額",収入条件!$S$6:$T$7))</f>
        <v>-</v>
      </c>
      <c r="Q17" s="150" t="str">
        <f t="shared" si="5"/>
        <v>-</v>
      </c>
    </row>
    <row r="18" spans="1:17" s="43" customFormat="1" ht="15" customHeight="1">
      <c r="A18" s="119" t="s">
        <v>43</v>
      </c>
      <c r="B18" s="120"/>
      <c r="C18" s="120"/>
      <c r="D18" s="120"/>
      <c r="E18" s="120"/>
      <c r="F18" s="116" t="str">
        <f>IF(SUM(F12,F15:F15)=0,"-",SUM(F12,F15:F15))</f>
        <v>-</v>
      </c>
      <c r="G18" s="116" t="str">
        <f>IF(SUM(G12,G15:G15)=0,"-",SUM(G12,G15:G15))</f>
        <v>-</v>
      </c>
      <c r="H18" s="113" t="str">
        <f>IF(SUM(H12,H15:H15)=0,"-",SUM(H12,H15:H15))</f>
        <v>-</v>
      </c>
      <c r="I18" s="124" t="str">
        <f>IF(SUM(G18:H18)=0,"-",IF(SUM(G18:H18)=SUM(I12,I15:I15),SUM(G18:H18),"ｴﾗｰ"))</f>
        <v>-</v>
      </c>
      <c r="J18" s="124" t="str">
        <f>IF(SUM(J12,J15:J15)=0,"-",SUM(J12,J15:J15))</f>
        <v>-</v>
      </c>
      <c r="K18" s="116" t="str">
        <f>IF(SUM(K12,K15:K15)=0,"-",SUM(K12,K15:K15))</f>
        <v>-</v>
      </c>
      <c r="L18" s="113" t="str">
        <f>IF(SUM(L12,L15:L15)=0,"-",SUM(L12,L15:L15))</f>
        <v>-</v>
      </c>
      <c r="M18" s="113" t="str">
        <f>IF(SUM(M12,M15:M15)=0,"-",SUM(M12,M15:M15))</f>
        <v>-</v>
      </c>
      <c r="N18" s="115" t="str">
        <f>IF(SUM(N12,N15:N15)=0,"-",SUM(N12,N15:N15))</f>
        <v>-</v>
      </c>
      <c r="O18" s="115" t="str">
        <f>IF(SUM(K18:N18)=0,"-",IF(SUM(K18:N18)=SUM(O12,O15:O15),SUM(K18:N18),"ｴﾗｰ"))</f>
        <v>-</v>
      </c>
      <c r="P18" s="146" t="str">
        <f>IF(SUM(P12,P15:P15)=0,"-",SUM(P12,P15:P15))</f>
        <v>-</v>
      </c>
      <c r="Q18" s="149" t="str">
        <f>IF(SUM(F18,I18:J18,O18:P18)=0,"-",IF(SUM(Q12,Q15)=SUM(F18,I18:J18,O18:P18),SUM(Q12,Q15),"ｴﾗｰ"))</f>
        <v>-</v>
      </c>
    </row>
    <row r="19" spans="1:17" s="43" customFormat="1" ht="15" customHeight="1">
      <c r="A19" s="33" t="s">
        <v>87</v>
      </c>
      <c r="B19" s="179"/>
      <c r="C19" s="179"/>
      <c r="D19" s="179"/>
      <c r="E19" s="179"/>
      <c r="F19" s="47"/>
      <c r="G19" s="47"/>
      <c r="H19" s="48"/>
      <c r="I19" s="154"/>
      <c r="J19" s="31"/>
      <c r="K19" s="47"/>
      <c r="L19" s="48"/>
      <c r="M19" s="48"/>
      <c r="N19" s="32"/>
      <c r="O19" s="155"/>
      <c r="P19" s="141"/>
      <c r="Q19" s="152"/>
    </row>
    <row r="20" spans="1:17" s="43" customFormat="1" ht="15" customHeight="1">
      <c r="A20" s="170" t="s">
        <v>88</v>
      </c>
      <c r="B20" s="171"/>
      <c r="C20" s="171"/>
      <c r="D20" s="171"/>
      <c r="E20" s="171"/>
      <c r="F20" s="55" t="str">
        <f>IF(SUM(F21:F32)=0,"-",SUM(F21:F32))</f>
        <v>-</v>
      </c>
      <c r="G20" s="55" t="str">
        <f>IF(SUM(G21:G32)=0,"-",SUM(G21:G32))</f>
        <v>-</v>
      </c>
      <c r="H20" s="57" t="str">
        <f>IF(SUM(H21:H32)=0,"-",SUM(H21:H32))</f>
        <v>-</v>
      </c>
      <c r="I20" s="123" t="str">
        <f>IF(SUM(G20:H20)=0,"-",IF(SUM(G20:H20)=SUM(I21:I32),SUM(G20:H20),"ｴﾗｰ"))</f>
        <v>-</v>
      </c>
      <c r="J20" s="54" t="str">
        <f>IF(SUM(J21:J32)=0,"-",SUM(J21:J32))</f>
        <v>-</v>
      </c>
      <c r="K20" s="55" t="str">
        <f>IF(SUM(K21:K32)=0,"-",SUM(K21:K32))</f>
        <v>-</v>
      </c>
      <c r="L20" s="57" t="str">
        <f>IF(SUM(L21:L32)=0,"-",SUM(L21:L32))</f>
        <v>-</v>
      </c>
      <c r="M20" s="57" t="str">
        <f>IF(SUM(M21:M32)=0,"-",SUM(M21:M32))</f>
        <v>-</v>
      </c>
      <c r="N20" s="235" t="str">
        <f>IF(SUM(N21:N32)=0,"-",SUM(N21:N32))</f>
        <v>-</v>
      </c>
      <c r="O20" s="139" t="str">
        <f>IF(SUM(K20:N20)=0,"-",IF(SUM(K20:N20)=SUM(O21:O32),SUM(K20:N20),"ｴﾗｰ"))</f>
        <v>-</v>
      </c>
      <c r="P20" s="142" t="str">
        <f>IF(SUM(P21:P32)=0,"-",SUM(P21:P32))</f>
        <v>-</v>
      </c>
      <c r="Q20" s="149" t="str">
        <f>IF(SUM(F20,I20:J20,O20:P20)=0,"-",IF(SUM(Q21:Q32)=SUM(F20,I20:J20,O20:P20),SUM(Q21:Q32),"ｴﾗｰ"))</f>
        <v>-</v>
      </c>
    </row>
    <row r="21" spans="1:17" s="43" customFormat="1" ht="15" customHeight="1">
      <c r="A21" s="44"/>
      <c r="B21" s="39" t="s">
        <v>89</v>
      </c>
      <c r="C21" s="39"/>
      <c r="D21" s="39"/>
      <c r="E21" s="39"/>
      <c r="F21" s="78" t="str">
        <f>IF(DSUM(事業計画!$B$8:$E$55,"金　額",支出条件!$A$3:$B$4)=0,"-",DSUM(事業計画!$B$8:$E$55,"金　額",支出条件!$A$3:$B$4))</f>
        <v>-</v>
      </c>
      <c r="G21" s="78" t="str">
        <f>IF(DSUM(事業計画!$B$8:$E$55,"金　額",支出条件!$D$3:$E$4)=0,"-",DSUM(事業計画!$B$8:$E$55,"金　額",支出条件!$D$3:$E$4))</f>
        <v>-</v>
      </c>
      <c r="H21" s="79" t="str">
        <f>IF(DSUM(事業計画!$B$8:$E$55,"金　額",支出条件!$G$3:$H$4)=0,"-",DSUM(事業計画!$B$8:$E$55,"金　額",支出条件!$G$3:$H$4))</f>
        <v>-</v>
      </c>
      <c r="I21" s="156" t="str">
        <f t="shared" ref="I21:I32" si="6">IF(SUM(G21:H21)=0,"-",SUM(G21:H21))</f>
        <v>-</v>
      </c>
      <c r="J21" s="68" t="str">
        <f>IF(DSUM(事業計画!$B$8:$E$55,"金　額",支出条件!$J$3:$K$4)=0,"-",DSUM(事業計画!$B$8:$E$55,"金　額",支出条件!$J$3:$K$4))</f>
        <v>-</v>
      </c>
      <c r="K21" s="78" t="str">
        <f>IF(DSUM(事業計画!$B$8:$E$55,"金　額",支出条件!$M$3:$N$4)=0,"-",DSUM(事業計画!$B$8:$E$55,"金　額",支出条件!$M$3:$N$4))</f>
        <v>-</v>
      </c>
      <c r="L21" s="239" t="str">
        <f>IF(DSUM(事業計画!$B$8:$E$55,"金　額",支出条件!$P$3:$Q$4)=0,"-",DSUM(事業計画!$B$8:$E$55,"金　額",支出条件!$P$3:$Q$4))</f>
        <v>-</v>
      </c>
      <c r="M21" s="79" t="str">
        <f>IF(DSUM(事業計画!$B$8:$E$55,"金　額",支出条件!$S$3:$T$4)=0,"-",DSUM(事業計画!$B$8:$E$55,"金　額",支出条件!$S$3:$T$4))</f>
        <v>-</v>
      </c>
      <c r="N21" s="236" t="str">
        <f>IF(DSUM(事業計画!$B$8:$E$55,"金　額",支出条件!$V$3:$W$4)=0,"-",DSUM(事業計画!$B$8:$E$55,"金　額",支出条件!$V$3:$W$4))</f>
        <v>-</v>
      </c>
      <c r="O21" s="159" t="str">
        <f>IF(SUM(K21:N21)=0,"-",SUM(K21:N21))</f>
        <v>-</v>
      </c>
      <c r="P21" s="144" t="s">
        <v>56</v>
      </c>
      <c r="Q21" s="151" t="str">
        <f t="shared" ref="Q21:Q32" si="7">IF(SUM(F21,I21:J21,O21:P21)=0,"-",SUM(F21,I21:J21,O21:P21))</f>
        <v>-</v>
      </c>
    </row>
    <row r="22" spans="1:17" s="43" customFormat="1" ht="15" customHeight="1">
      <c r="A22" s="44"/>
      <c r="B22" s="39" t="s">
        <v>26</v>
      </c>
      <c r="C22" s="39"/>
      <c r="D22" s="45"/>
      <c r="E22" s="45"/>
      <c r="F22" s="74" t="str">
        <f>IF(DSUM(事業計画!$B$8:$E$55,"金　額",支出条件!$A$6:$B$7)=0,"-",DSUM(事業計画!$B$8:$E$55,"金　額",支出条件!$A$6:$B$7))</f>
        <v>-</v>
      </c>
      <c r="G22" s="74" t="str">
        <f>IF(DSUM(事業計画!$B$8:$E$55,"金　額",支出条件!$D$6:$E$7)=0,"-",DSUM(事業計画!$B$8:$E$55,"金　額",支出条件!$D$6:$E$7))</f>
        <v>-</v>
      </c>
      <c r="H22" s="75" t="str">
        <f>IF(DSUM(事業計画!$B$8:$E$55,"金　額",支出条件!$G$6:$H$7)=0,"-",DSUM(事業計画!$B$8:$E$55,"金　額",支出条件!$G$6:$H$7))</f>
        <v>-</v>
      </c>
      <c r="I22" s="158" t="str">
        <f t="shared" si="6"/>
        <v>-</v>
      </c>
      <c r="J22" s="73" t="str">
        <f>IF(DSUM(事業計画!$B$8:$E$55,"金　額",支出条件!$J$6:$K$7)=0,"-",DSUM(事業計画!$B$8:$E$55,"金　額",支出条件!$J$6:$K$7))</f>
        <v>-</v>
      </c>
      <c r="K22" s="74" t="str">
        <f>IF(DSUM(事業計画!$B$8:$E$55,"金　額",支出条件!$M$6:$N$7)=0,"-",DSUM(事業計画!$B$8:$E$55,"金　額",支出条件!$M$6:$N$7))</f>
        <v>-</v>
      </c>
      <c r="L22" s="76" t="str">
        <f>IF(DSUM(事業計画!$B$8:$E$55,"金　額",支出条件!$P$6:$Q$7)=0,"-",DSUM(事業計画!$B$8:$E$55,"金　額",支出条件!$P$6:$Q$7))</f>
        <v>-</v>
      </c>
      <c r="M22" s="75" t="str">
        <f>IF(DSUM(事業計画!$B$8:$E$55,"金　額",支出条件!$S$6:$T$7)=0,"-",DSUM(事業計画!$B$8:$E$55,"金　額",支出条件!$S$6:$T$7))</f>
        <v>-</v>
      </c>
      <c r="N22" s="237" t="str">
        <f>IF(DSUM(事業計画!$B$8:$E$55,"金　額",支出条件!$V$6:$W$7)=0,"-",DSUM(事業計画!$B$8:$E$55,"金　額",支出条件!$V$6:$W$7))</f>
        <v>-</v>
      </c>
      <c r="O22" s="161" t="str">
        <f t="shared" ref="O22:O32" si="8">IF(SUM(K22:N22)=0,"-",SUM(K22:N22))</f>
        <v>-</v>
      </c>
      <c r="P22" s="147" t="s">
        <v>56</v>
      </c>
      <c r="Q22" s="153" t="str">
        <f t="shared" si="7"/>
        <v>-</v>
      </c>
    </row>
    <row r="23" spans="1:17" s="43" customFormat="1" ht="15" customHeight="1">
      <c r="A23" s="44"/>
      <c r="B23" s="39" t="s">
        <v>27</v>
      </c>
      <c r="C23" s="39"/>
      <c r="D23" s="45"/>
      <c r="E23" s="45"/>
      <c r="F23" s="74" t="str">
        <f>IF(DSUM(事業計画!$B$8:$E$55,"金　額",支出条件!$A$9:$B$10)=0,"-",DSUM(事業計画!$B$8:$E$55,"金　額",支出条件!$A$9:$B$10))</f>
        <v>-</v>
      </c>
      <c r="G23" s="74" t="str">
        <f>IF(DSUM(事業計画!$B$8:$E$55,"金　額",支出条件!$D$9:$E$10)=0,"-",DSUM(事業計画!$B$8:$E$55,"金　額",支出条件!$D$9:$E$10))</f>
        <v>-</v>
      </c>
      <c r="H23" s="75" t="str">
        <f>IF(DSUM(事業計画!$B$8:$E$55,"金　額",支出条件!$G$9:$H$10)=0,"-",DSUM(事業計画!$B$8:$E$55,"金　額",支出条件!$G$9:$H$10))</f>
        <v>-</v>
      </c>
      <c r="I23" s="158" t="str">
        <f t="shared" si="6"/>
        <v>-</v>
      </c>
      <c r="J23" s="73" t="str">
        <f>IF(DSUM(事業計画!$B$8:$E$55,"金　額",支出条件!$J$9:$K$10)=0,"-",DSUM(事業計画!$B$8:$E$55,"金　額",支出条件!$J$9:$K$10))</f>
        <v>-</v>
      </c>
      <c r="K23" s="74" t="str">
        <f>IF(DSUM(事業計画!$B$8:$E$55,"金　額",支出条件!$M$9:$N$10)=0,"-",DSUM(事業計画!$B$8:$E$55,"金　額",支出条件!$M$9:$N$10))</f>
        <v>-</v>
      </c>
      <c r="L23" s="76" t="str">
        <f>IF(DSUM(事業計画!$B$8:$E$55,"金　額",支出条件!$P$9:$Q$10)=0,"-",DSUM(事業計画!$B$8:$E$55,"金　額",支出条件!$P$9:$Q$10))</f>
        <v>-</v>
      </c>
      <c r="M23" s="75" t="str">
        <f>IF(DSUM(事業計画!$B$8:$E$55,"金　額",支出条件!$S$9:$T$10)=0,"-",DSUM(事業計画!$B$8:$E$55,"金　額",支出条件!$S$9:$T$10))</f>
        <v>-</v>
      </c>
      <c r="N23" s="237" t="str">
        <f>IF(DSUM(事業計画!$B$8:$E$55,"金　額",支出条件!$V$9:$W$10)=0,"-",DSUM(事業計画!$B$8:$E$55,"金　額",支出条件!$V$9:$W$10))</f>
        <v>-</v>
      </c>
      <c r="O23" s="161" t="str">
        <f t="shared" si="8"/>
        <v>-</v>
      </c>
      <c r="P23" s="147" t="s">
        <v>56</v>
      </c>
      <c r="Q23" s="153" t="str">
        <f t="shared" si="7"/>
        <v>-</v>
      </c>
    </row>
    <row r="24" spans="1:17" s="43" customFormat="1" ht="15" customHeight="1">
      <c r="A24" s="44"/>
      <c r="B24" s="39" t="s">
        <v>90</v>
      </c>
      <c r="C24" s="39"/>
      <c r="D24" s="39"/>
      <c r="E24" s="39"/>
      <c r="F24" s="74" t="str">
        <f>IF(DSUM(事業計画!$B$8:$E$55,"金　額",支出条件!$A$12:$B$13)=0,"-",DSUM(事業計画!$B$8:$E$55,"金　額",支出条件!$A$12:$B$13))</f>
        <v>-</v>
      </c>
      <c r="G24" s="74" t="str">
        <f>IF(DSUM(事業計画!$B$8:$E$55,"金　額",支出条件!$D$12:$E$13)=0,"-",DSUM(事業計画!$B$8:$E$55,"金　額",支出条件!$D$12:$E$13))</f>
        <v>-</v>
      </c>
      <c r="H24" s="75" t="str">
        <f>IF(DSUM(事業計画!$B$8:$E$55,"金　額",支出条件!$G$12:$H$13)=0,"-",DSUM(事業計画!$B$8:$E$55,"金　額",支出条件!$G$12:$H$13))</f>
        <v>-</v>
      </c>
      <c r="I24" s="158" t="str">
        <f t="shared" si="6"/>
        <v>-</v>
      </c>
      <c r="J24" s="73" t="str">
        <f>IF(DSUM(事業計画!$B$8:$E$55,"金　額",支出条件!$J$12:$K$13)=0,"-",DSUM(事業計画!$B$8:$E$55,"金　額",支出条件!$J$12:$K$13))</f>
        <v>-</v>
      </c>
      <c r="K24" s="74" t="str">
        <f>IF(DSUM(事業計画!$B$8:$E$55,"金　額",支出条件!$M$12:$N$13)=0,"-",DSUM(事業計画!$B$8:$E$55,"金　額",支出条件!$M$12:$N$13))</f>
        <v>-</v>
      </c>
      <c r="L24" s="76" t="str">
        <f>IF(DSUM(事業計画!$B$8:$E$55,"金　額",支出条件!$P$12:$Q$13)=0,"-",DSUM(事業計画!$B$8:$E$55,"金　額",支出条件!$P$12:$Q$13))</f>
        <v>-</v>
      </c>
      <c r="M24" s="75" t="str">
        <f>IF(DSUM(事業計画!$B$8:$E$55,"金　額",支出条件!$S$12:$T$13)=0,"-",DSUM(事業計画!$B$8:$E$55,"金　額",支出条件!$S$12:$T$13))</f>
        <v>-</v>
      </c>
      <c r="N24" s="237" t="str">
        <f>IF(DSUM(事業計画!$B$8:$E$55,"金　額",支出条件!$V$12:$W$13)=0,"-",DSUM(事業計画!$B$8:$E$55,"金　額",支出条件!$V$12:$W$13))</f>
        <v>-</v>
      </c>
      <c r="O24" s="161" t="str">
        <f t="shared" si="8"/>
        <v>-</v>
      </c>
      <c r="P24" s="147" t="s">
        <v>56</v>
      </c>
      <c r="Q24" s="153" t="str">
        <f t="shared" si="7"/>
        <v>-</v>
      </c>
    </row>
    <row r="25" spans="1:17" s="43" customFormat="1" ht="15" customHeight="1">
      <c r="A25" s="44"/>
      <c r="B25" s="39" t="s">
        <v>28</v>
      </c>
      <c r="C25" s="39"/>
      <c r="D25" s="45"/>
      <c r="E25" s="45"/>
      <c r="F25" s="74" t="str">
        <f>IF(DSUM(事業計画!$B$8:$E$55,"金　額",支出条件!$A$15:$B$16)=0,"-",DSUM(事業計画!$B$8:$E$55,"金　額",支出条件!$A$15:$B$16))</f>
        <v>-</v>
      </c>
      <c r="G25" s="74" t="str">
        <f>IF(DSUM(事業計画!$B$8:$E$55,"金　額",支出条件!$D$15:$E$16)=0,"-",DSUM(事業計画!$B$8:$E$55,"金　額",支出条件!$D$15:$E$16))</f>
        <v>-</v>
      </c>
      <c r="H25" s="75" t="str">
        <f>IF(DSUM(事業計画!$B$8:$E$55,"金　額",支出条件!$G$15:$H$16)=0,"-",DSUM(事業計画!$B$8:$E$55,"金　額",支出条件!$G$15:$H$16))</f>
        <v>-</v>
      </c>
      <c r="I25" s="158" t="str">
        <f t="shared" si="6"/>
        <v>-</v>
      </c>
      <c r="J25" s="73" t="str">
        <f>IF(DSUM(事業計画!$B$8:$E$55,"金　額",支出条件!$J$15:$K$16)=0,"-",DSUM(事業計画!$B$8:$E$55,"金　額",支出条件!$J$15:$K$16))</f>
        <v>-</v>
      </c>
      <c r="K25" s="74" t="str">
        <f>IF(DSUM(事業計画!$B$8:$E$55,"金　額",支出条件!$M$15:$N$16)=0,"-",DSUM(事業計画!$B$8:$E$55,"金　額",支出条件!$M$15:$N$16))</f>
        <v>-</v>
      </c>
      <c r="L25" s="76" t="str">
        <f>IF(DSUM(事業計画!$B$8:$E$55,"金　額",支出条件!$P$15:$Q$16)=0,"-",DSUM(事業計画!$B$8:$E$55,"金　額",支出条件!$P$15:$Q$16))</f>
        <v>-</v>
      </c>
      <c r="M25" s="75" t="str">
        <f>IF(DSUM(事業計画!$B$8:$E$55,"金　額",支出条件!$S$15:$T$16)=0,"-",DSUM(事業計画!$B$8:$E$55,"金　額",支出条件!$S$15:$T$16))</f>
        <v>-</v>
      </c>
      <c r="N25" s="237" t="str">
        <f>IF(DSUM(事業計画!$B$8:$E$55,"金　額",支出条件!$V$15:$W$16)=0,"-",DSUM(事業計画!$B$8:$E$55,"金　額",支出条件!$V$15:$W$16))</f>
        <v>-</v>
      </c>
      <c r="O25" s="161" t="str">
        <f t="shared" si="8"/>
        <v>-</v>
      </c>
      <c r="P25" s="147" t="s">
        <v>56</v>
      </c>
      <c r="Q25" s="153" t="str">
        <f t="shared" si="7"/>
        <v>-</v>
      </c>
    </row>
    <row r="26" spans="1:17" s="43" customFormat="1" ht="15" customHeight="1">
      <c r="A26" s="44"/>
      <c r="B26" s="39" t="s">
        <v>30</v>
      </c>
      <c r="C26" s="39"/>
      <c r="D26" s="39"/>
      <c r="E26" s="39"/>
      <c r="F26" s="74" t="str">
        <f>IF(DSUM(事業計画!$B$8:$E$55,"金　額",支出条件!$A$18:$B$19)=0,"-",DSUM(事業計画!$B$8:$E$55,"金　額",支出条件!$A$18:$B$19))</f>
        <v>-</v>
      </c>
      <c r="G26" s="74" t="str">
        <f>IF(DSUM(事業計画!$B$8:$E$55,"金　額",支出条件!$D$18:$E$19)=0,"-",DSUM(事業計画!$B$8:$E$55,"金　額",支出条件!$D$18:$E$19))</f>
        <v>-</v>
      </c>
      <c r="H26" s="75" t="str">
        <f>IF(DSUM(事業計画!$B$8:$E$55,"金　額",支出条件!$G$18:$H$19)=0,"-",DSUM(事業計画!$B$8:$E$55,"金　額",支出条件!$G$18:$H$19))</f>
        <v>-</v>
      </c>
      <c r="I26" s="158" t="str">
        <f t="shared" si="6"/>
        <v>-</v>
      </c>
      <c r="J26" s="73" t="str">
        <f>IF(DSUM(事業計画!$B$8:$E$55,"金　額",支出条件!$J$18:$K$19)=0,"-",DSUM(事業計画!$B$8:$E$55,"金　額",支出条件!$J$18:$K$19))</f>
        <v>-</v>
      </c>
      <c r="K26" s="74" t="str">
        <f>IF(DSUM(事業計画!$B$8:$E$55,"金　額",支出条件!$M$18:$N$19)=0,"-",DSUM(事業計画!$B$8:$E$55,"金　額",支出条件!$M$18:$N$19))</f>
        <v>-</v>
      </c>
      <c r="L26" s="76" t="str">
        <f>IF(DSUM(事業計画!$B$8:$E$55,"金　額",支出条件!$P$18:$Q$19)=0,"-",DSUM(事業計画!$B$8:$E$55,"金　額",支出条件!$P$18:$Q$19))</f>
        <v>-</v>
      </c>
      <c r="M26" s="75" t="str">
        <f>IF(DSUM(事業計画!$B$8:$E$55,"金　額",支出条件!$S$18:$T$19)=0,"-",DSUM(事業計画!$B$8:$E$55,"金　額",支出条件!$S$18:$T$19))</f>
        <v>-</v>
      </c>
      <c r="N26" s="237" t="str">
        <f>IF(DSUM(事業計画!$B$8:$E$55,"金　額",支出条件!$V$18:$W$19)=0,"-",DSUM(事業計画!$B$8:$E$55,"金　額",支出条件!$V$18:$W$19))</f>
        <v>-</v>
      </c>
      <c r="O26" s="161" t="str">
        <f t="shared" si="8"/>
        <v>-</v>
      </c>
      <c r="P26" s="147" t="s">
        <v>56</v>
      </c>
      <c r="Q26" s="153" t="str">
        <f t="shared" si="7"/>
        <v>-</v>
      </c>
    </row>
    <row r="27" spans="1:17" s="43" customFormat="1" ht="15" customHeight="1">
      <c r="A27" s="44"/>
      <c r="B27" s="39" t="s">
        <v>31</v>
      </c>
      <c r="C27" s="39"/>
      <c r="D27" s="45"/>
      <c r="E27" s="45"/>
      <c r="F27" s="74" t="str">
        <f>IF(DSUM(事業計画!$B$8:$E$55,"金　額",支出条件!$A$21:$B$22)=0,"-",DSUM(事業計画!$B$8:$E$55,"金　額",支出条件!$A$21:$B$22))</f>
        <v>-</v>
      </c>
      <c r="G27" s="74" t="str">
        <f>IF(DSUM(事業計画!$B$8:$E$55,"金　額",支出条件!$D$21:$E$22)=0,"-",DSUM(事業計画!$B$8:$E$55,"金　額",支出条件!$D$21:$E$22))</f>
        <v>-</v>
      </c>
      <c r="H27" s="75" t="str">
        <f>IF(DSUM(事業計画!$B$8:$E$55,"金　額",支出条件!$G$21:$H$22)=0,"-",DSUM(事業計画!$B$8:$E$55,"金　額",支出条件!$G$21:$H$22))</f>
        <v>-</v>
      </c>
      <c r="I27" s="158" t="str">
        <f t="shared" si="6"/>
        <v>-</v>
      </c>
      <c r="J27" s="73" t="str">
        <f>IF(DSUM(事業計画!$B$8:$E$55,"金　額",支出条件!$J$21:$K$22)=0,"-",DSUM(事業計画!$B$8:$E$55,"金　額",支出条件!$J$21:$K$22))</f>
        <v>-</v>
      </c>
      <c r="K27" s="74" t="str">
        <f>IF(DSUM(事業計画!$B$8:$E$55,"金　額",支出条件!$M$21:$N$22)=0,"-",DSUM(事業計画!$B$8:$E$55,"金　額",支出条件!$M$21:$N$22))</f>
        <v>-</v>
      </c>
      <c r="L27" s="76" t="str">
        <f>IF(DSUM(事業計画!$B$8:$E$55,"金　額",支出条件!$P$21:$Q$22)=0,"-",DSUM(事業計画!$B$8:$E$55,"金　額",支出条件!$P$21:$Q$22))</f>
        <v>-</v>
      </c>
      <c r="M27" s="75" t="str">
        <f>IF(DSUM(事業計画!$B$8:$E$55,"金　額",支出条件!$S$21:$T$22)=0,"-",DSUM(事業計画!$B$8:$E$55,"金　額",支出条件!$S$21:$T$22))</f>
        <v>-</v>
      </c>
      <c r="N27" s="237" t="str">
        <f>IF(DSUM(事業計画!$B$8:$E$55,"金　額",支出条件!$V$21:$W$22)=0,"-",DSUM(事業計画!$B$8:$E$55,"金　額",支出条件!$V$21:$W$22))</f>
        <v>-</v>
      </c>
      <c r="O27" s="161" t="str">
        <f t="shared" si="8"/>
        <v>-</v>
      </c>
      <c r="P27" s="147" t="s">
        <v>56</v>
      </c>
      <c r="Q27" s="153" t="str">
        <f t="shared" si="7"/>
        <v>-</v>
      </c>
    </row>
    <row r="28" spans="1:17" s="43" customFormat="1" ht="15" customHeight="1">
      <c r="A28" s="44"/>
      <c r="B28" s="39" t="s">
        <v>91</v>
      </c>
      <c r="C28" s="39"/>
      <c r="D28" s="45"/>
      <c r="E28" s="45"/>
      <c r="F28" s="74" t="str">
        <f>IF(DSUM(事業計画!$B$8:$E$55,"金　額",支出条件!$A$24:$B$25)=0,"-",DSUM(事業計画!$B$8:$E$55,"金　額",支出条件!$A$24:$B$25))</f>
        <v>-</v>
      </c>
      <c r="G28" s="74" t="str">
        <f>IF(DSUM(事業計画!$B$8:$E$55,"金　額",支出条件!$D$24:$E$25)=0,"-",DSUM(事業計画!$B$8:$E$55,"金　額",支出条件!$D$24:$E$25))</f>
        <v>-</v>
      </c>
      <c r="H28" s="75" t="str">
        <f>IF(DSUM(事業計画!$B$8:$E$55,"金　額",支出条件!$G$24:$H$25)=0,"-",DSUM(事業計画!$B$8:$E$55,"金　額",支出条件!$G$24:$H$25))</f>
        <v>-</v>
      </c>
      <c r="I28" s="158" t="str">
        <f t="shared" si="6"/>
        <v>-</v>
      </c>
      <c r="J28" s="73" t="str">
        <f>IF(DSUM(事業計画!$B$8:$E$55,"金　額",支出条件!$J$24:$K$25)=0,"-",DSUM(事業計画!$B$8:$E$55,"金　額",支出条件!$J$24:$K$25))</f>
        <v>-</v>
      </c>
      <c r="K28" s="74" t="str">
        <f>IF(DSUM(事業計画!$B$8:$E$55,"金　額",支出条件!$M$24:$N$25)=0,"-",DSUM(事業計画!$B$8:$E$55,"金　額",支出条件!$M$24:$N$25))</f>
        <v>-</v>
      </c>
      <c r="L28" s="76" t="str">
        <f>IF(DSUM(事業計画!$B$8:$E$55,"金　額",支出条件!$P$24:$Q$25)=0,"-",DSUM(事業計画!$B$8:$E$55,"金　額",支出条件!$P$24:$Q$25))</f>
        <v>-</v>
      </c>
      <c r="M28" s="75" t="str">
        <f>IF(DSUM(事業計画!$B$8:$E$55,"金　額",支出条件!$S$24:$T$25)=0,"-",DSUM(事業計画!$B$8:$E$55,"金　額",支出条件!$S$24:$T$25))</f>
        <v>-</v>
      </c>
      <c r="N28" s="237" t="str">
        <f>IF(DSUM(事業計画!$B$8:$E$55,"金　額",支出条件!$V$24:$W$25)=0,"-",DSUM(事業計画!$B$8:$E$55,"金　額",支出条件!$V$24:$W$25))</f>
        <v>-</v>
      </c>
      <c r="O28" s="161" t="str">
        <f t="shared" si="8"/>
        <v>-</v>
      </c>
      <c r="P28" s="147" t="s">
        <v>56</v>
      </c>
      <c r="Q28" s="153" t="str">
        <f t="shared" si="7"/>
        <v>-</v>
      </c>
    </row>
    <row r="29" spans="1:17" s="43" customFormat="1" ht="15" customHeight="1">
      <c r="A29" s="44"/>
      <c r="B29" s="39" t="s">
        <v>32</v>
      </c>
      <c r="C29" s="39"/>
      <c r="D29" s="45"/>
      <c r="E29" s="45"/>
      <c r="F29" s="74" t="str">
        <f>IF(DSUM(事業計画!$B$8:$E$55,"金　額",支出条件!$A$27:$B$28)=0,"-",DSUM(事業計画!$B$8:$E$55,"金　額",支出条件!$A$27:$B$28))</f>
        <v>-</v>
      </c>
      <c r="G29" s="74" t="str">
        <f>IF(DSUM(事業計画!$B$8:$E$55,"金　額",支出条件!$D$27:$E$28)=0,"-",DSUM(事業計画!$B$8:$E$55,"金　額",支出条件!$D$27:$E$28))</f>
        <v>-</v>
      </c>
      <c r="H29" s="75" t="str">
        <f>IF(DSUM(事業計画!$B$8:$E$55,"金　額",支出条件!$G$27:$H$28)=0,"-",DSUM(事業計画!$B$8:$E$55,"金　額",支出条件!$G$27:$H$28))</f>
        <v>-</v>
      </c>
      <c r="I29" s="158" t="str">
        <f t="shared" si="6"/>
        <v>-</v>
      </c>
      <c r="J29" s="73" t="str">
        <f>IF(DSUM(事業計画!$B$8:$E$55,"金　額",支出条件!$J$27:$K$28)=0,"-",DSUM(事業計画!$B$8:$E$55,"金　額",支出条件!$J$27:$K$28))</f>
        <v>-</v>
      </c>
      <c r="K29" s="74" t="str">
        <f>IF(DSUM(事業計画!$B$8:$E$55,"金　額",支出条件!$M$27:$N$28)=0,"-",DSUM(事業計画!$B$8:$E$55,"金　額",支出条件!$M$27:$N$28))</f>
        <v>-</v>
      </c>
      <c r="L29" s="76" t="str">
        <f>IF(DSUM(事業計画!$B$8:$E$55,"金　額",支出条件!$P$27:$Q$28)=0,"-",DSUM(事業計画!$B$8:$E$55,"金　額",支出条件!$P$27:$Q$28))</f>
        <v>-</v>
      </c>
      <c r="M29" s="75" t="str">
        <f>IF(DSUM(事業計画!$B$8:$E$55,"金　額",支出条件!$S$27:$T$28)=0,"-",DSUM(事業計画!$B$8:$E$55,"金　額",支出条件!$S$27:$T$28))</f>
        <v>-</v>
      </c>
      <c r="N29" s="237" t="str">
        <f>IF(DSUM(事業計画!$B$8:$E$55,"金　額",支出条件!$V$27:$W$28)=0,"-",DSUM(事業計画!$B$8:$E$55,"金　額",支出条件!$V$27:$W$28))</f>
        <v>-</v>
      </c>
      <c r="O29" s="161" t="str">
        <f t="shared" si="8"/>
        <v>-</v>
      </c>
      <c r="P29" s="147" t="s">
        <v>56</v>
      </c>
      <c r="Q29" s="153" t="str">
        <f t="shared" si="7"/>
        <v>-</v>
      </c>
    </row>
    <row r="30" spans="1:17" s="43" customFormat="1" ht="15" customHeight="1">
      <c r="A30" s="44"/>
      <c r="B30" s="39" t="s">
        <v>33</v>
      </c>
      <c r="C30" s="39"/>
      <c r="D30" s="45"/>
      <c r="E30" s="45"/>
      <c r="F30" s="74" t="str">
        <f>IF(DSUM(事業計画!$B$8:$E$55,"金　額",支出条件!$A$30:$B$31)=0,"-",DSUM(事業計画!$B$8:$E$55,"金　額",支出条件!$A$30:$B$31))</f>
        <v>-</v>
      </c>
      <c r="G30" s="74" t="str">
        <f>IF(DSUM(事業計画!$B$8:$E$55,"金　額",支出条件!$D$30:$E$31)=0,"-",DSUM(事業計画!$B$8:$E$55,"金　額",支出条件!$D$30:$E$31))</f>
        <v>-</v>
      </c>
      <c r="H30" s="75" t="str">
        <f>IF(DSUM(事業計画!$B$8:$E$55,"金　額",支出条件!$G$30:$H$31)=0,"-",DSUM(事業計画!$B$8:$E$55,"金　額",支出条件!$G$30:$H$31))</f>
        <v>-</v>
      </c>
      <c r="I30" s="158" t="str">
        <f t="shared" si="6"/>
        <v>-</v>
      </c>
      <c r="J30" s="73" t="str">
        <f>IF(DSUM(事業計画!$B$8:$E$55,"金　額",支出条件!$J$30:$K$31)=0,"-",DSUM(事業計画!$B$8:$E$55,"金　額",支出条件!$J$30:$K$31))</f>
        <v>-</v>
      </c>
      <c r="K30" s="74" t="str">
        <f>IF(DSUM(事業計画!$B$8:$E$55,"金　額",支出条件!$M$30:$N$31)=0,"-",DSUM(事業計画!$B$8:$E$55,"金　額",支出条件!$M$30:$N$31))</f>
        <v>-</v>
      </c>
      <c r="L30" s="76" t="str">
        <f>IF(DSUM(事業計画!$B$8:$E$55,"金　額",支出条件!$P$30:$Q$31)=0,"-",DSUM(事業計画!$B$8:$E$55,"金　額",支出条件!$P$30:$Q$31))</f>
        <v>-</v>
      </c>
      <c r="M30" s="75" t="str">
        <f>IF(DSUM(事業計画!$B$8:$E$55,"金　額",支出条件!$S$30:$T$31)=0,"-",DSUM(事業計画!$B$8:$E$55,"金　額",支出条件!$S$30:$T$31))</f>
        <v>-</v>
      </c>
      <c r="N30" s="237" t="str">
        <f>IF(DSUM(事業計画!$B$8:$E$55,"金　額",支出条件!$V$30:$W$31)=0,"-",DSUM(事業計画!$B$8:$E$55,"金　額",支出条件!$V$30:$W$31))</f>
        <v>-</v>
      </c>
      <c r="O30" s="161" t="str">
        <f t="shared" si="8"/>
        <v>-</v>
      </c>
      <c r="P30" s="147" t="s">
        <v>56</v>
      </c>
      <c r="Q30" s="153" t="str">
        <f t="shared" si="7"/>
        <v>-</v>
      </c>
    </row>
    <row r="31" spans="1:17" s="43" customFormat="1" ht="15" customHeight="1">
      <c r="A31" s="44"/>
      <c r="B31" s="39" t="s">
        <v>34</v>
      </c>
      <c r="C31" s="39"/>
      <c r="D31" s="45"/>
      <c r="E31" s="45"/>
      <c r="F31" s="74" t="str">
        <f>IF(DSUM(事業計画!$B$8:$E$55,"金　額",支出条件!$A$33:$B$34)=0,"-",DSUM(事業計画!$B$8:$E$55,"金　額",支出条件!$A$33:$B$34))</f>
        <v>-</v>
      </c>
      <c r="G31" s="74" t="str">
        <f>IF(DSUM(事業計画!$B$8:$E$55,"金　額",支出条件!$D$33:$E$34)=0,"-",DSUM(事業計画!$B$8:$E$55,"金　額",支出条件!$D$33:$E$34))</f>
        <v>-</v>
      </c>
      <c r="H31" s="75" t="str">
        <f>IF(DSUM(事業計画!$B$8:$E$55,"金　額",支出条件!$G$33:$H$34)=0,"-",DSUM(事業計画!$B$8:$E$55,"金　額",支出条件!$G$33:$H$34))</f>
        <v>-</v>
      </c>
      <c r="I31" s="158" t="str">
        <f t="shared" si="6"/>
        <v>-</v>
      </c>
      <c r="J31" s="73" t="str">
        <f>IF(DSUM(事業計画!$B$8:$E$55,"金　額",支出条件!$J$33:$K$34)=0,"-",DSUM(事業計画!$B$8:$E$55,"金　額",支出条件!$J$33:$K$34))</f>
        <v>-</v>
      </c>
      <c r="K31" s="74" t="str">
        <f>IF(DSUM(事業計画!$B$8:$E$55,"金　額",支出条件!$M$33:$N$34)=0,"-",DSUM(事業計画!$B$8:$E$55,"金　額",支出条件!$M$33:$N$34))</f>
        <v>-</v>
      </c>
      <c r="L31" s="76" t="str">
        <f>IF(DSUM(事業計画!$B$8:$E$55,"金　額",支出条件!$P$33:$Q$34)=0,"-",DSUM(事業計画!$B$8:$E$55,"金　額",支出条件!$P$33:$Q$34))</f>
        <v>-</v>
      </c>
      <c r="M31" s="75" t="str">
        <f>IF(DSUM(事業計画!$B$8:$E$55,"金　額",支出条件!$S$33:$T$34)=0,"-",DSUM(事業計画!$B$8:$E$55,"金　額",支出条件!$S$33:$T$34))</f>
        <v>-</v>
      </c>
      <c r="N31" s="237" t="str">
        <f>IF(DSUM(事業計画!$B$8:$E$55,"金　額",支出条件!$V$33:$W$34)=0,"-",DSUM(事業計画!$B$8:$E$55,"金　額",支出条件!$V$33:$W$34))</f>
        <v>-</v>
      </c>
      <c r="O31" s="161" t="str">
        <f t="shared" si="8"/>
        <v>-</v>
      </c>
      <c r="P31" s="147" t="s">
        <v>56</v>
      </c>
      <c r="Q31" s="153" t="str">
        <f t="shared" si="7"/>
        <v>-</v>
      </c>
    </row>
    <row r="32" spans="1:17" s="43" customFormat="1" ht="15" customHeight="1">
      <c r="A32" s="44"/>
      <c r="B32" s="39" t="s">
        <v>35</v>
      </c>
      <c r="C32" s="39"/>
      <c r="D32" s="45"/>
      <c r="E32" s="45"/>
      <c r="F32" s="49" t="str">
        <f>IF(DSUM(事業計画!$B$8:$E$55,"金　額",支出条件!$A$36:$B$37)=0,"-",DSUM(事業計画!$B$8:$E$55,"金　額",支出条件!$A$36:$B$37))</f>
        <v>-</v>
      </c>
      <c r="G32" s="49" t="str">
        <f>IF(DSUM(事業計画!$B$8:$E$55,"金　額",支出条件!$D$36:$E$37)=0,"-",DSUM(事業計画!$B$8:$E$55,"金　額",支出条件!$D$36:$E$37))</f>
        <v>-</v>
      </c>
      <c r="H32" s="53" t="str">
        <f>IF(DSUM(事業計画!$B$8:$E$55,"金　額",支出条件!$G$36:$H$37)=0,"-",DSUM(事業計画!$B$8:$E$55,"金　額",支出条件!$G$36:$H$37))</f>
        <v>-</v>
      </c>
      <c r="I32" s="157" t="str">
        <f t="shared" si="6"/>
        <v>-</v>
      </c>
      <c r="J32" s="35" t="str">
        <f>IF(DSUM(事業計画!$B$8:$E$55,"金　額",支出条件!$J$36:$K$37)=0,"-",DSUM(事業計画!$B$8:$E$55,"金　額",支出条件!$J$36:$K$37))</f>
        <v>-</v>
      </c>
      <c r="K32" s="49" t="str">
        <f>IF(DSUM(事業計画!$B$8:$E$55,"金　額",支出条件!$M$36:$N$37)=0,"-",DSUM(事業計画!$B$8:$E$55,"金　額",支出条件!$M$36:$N$37))</f>
        <v>-</v>
      </c>
      <c r="L32" s="240" t="str">
        <f>IF(DSUM(事業計画!$B$8:$E$55,"金　額",支出条件!$P$36:$Q$37)=0,"-",DSUM(事業計画!$B$8:$E$55,"金　額",支出条件!$P$36:$Q$37))</f>
        <v>-</v>
      </c>
      <c r="M32" s="53" t="str">
        <f>IF(DSUM(事業計画!$B$8:$E$55,"金　額",支出条件!$S$36:$T$37)=0,"-",DSUM(事業計画!$B$8:$E$55,"金　額",支出条件!$S$36:$T$37))</f>
        <v>-</v>
      </c>
      <c r="N32" s="237" t="str">
        <f>IF(DSUM(事業計画!$B$8:$E$55,"金　額",支出条件!$V$36:$W$37)=0,"-",DSUM(事業計画!$B$8:$E$55,"金　額",支出条件!$V$36:$W$37))</f>
        <v>-</v>
      </c>
      <c r="O32" s="160" t="str">
        <f t="shared" si="8"/>
        <v>-</v>
      </c>
      <c r="P32" s="234" t="str">
        <f>IF(DSUM(事業計画!$B$8:$E$55,"金　額",支出条件!$Y$3:$Z$4)=0,"-",DSUM(事業計画!$B$8:$E$55,"金　額",支出条件!$Y$3:$Z$4))</f>
        <v>-</v>
      </c>
      <c r="Q32" s="150" t="str">
        <f t="shared" si="7"/>
        <v>-</v>
      </c>
    </row>
    <row r="33" spans="1:18" s="43" customFormat="1" ht="15" customHeight="1">
      <c r="A33" s="119" t="s">
        <v>44</v>
      </c>
      <c r="B33" s="125"/>
      <c r="C33" s="125"/>
      <c r="D33" s="125"/>
      <c r="E33" s="125"/>
      <c r="F33" s="116" t="str">
        <f>IF(SUM(F20)=0,"-",SUM(F20))</f>
        <v>-</v>
      </c>
      <c r="G33" s="116" t="str">
        <f t="shared" ref="G33:H33" si="9">IF(SUM(G20)=0,"-",SUM(G20))</f>
        <v>-</v>
      </c>
      <c r="H33" s="113" t="str">
        <f t="shared" si="9"/>
        <v>-</v>
      </c>
      <c r="I33" s="124" t="str">
        <f>IF(SUM(G33:H33)=0,"-",IF(SUM(G33:H33)=SUM(I20),SUM(G33:H33),"ｴﾗｰ"))</f>
        <v>-</v>
      </c>
      <c r="J33" s="124" t="str">
        <f t="shared" ref="J33:N33" si="10">IF(SUM(J20)=0,"-",SUM(J20))</f>
        <v>-</v>
      </c>
      <c r="K33" s="116" t="str">
        <f t="shared" si="10"/>
        <v>-</v>
      </c>
      <c r="L33" s="113" t="str">
        <f t="shared" si="10"/>
        <v>-</v>
      </c>
      <c r="M33" s="113" t="str">
        <f t="shared" si="10"/>
        <v>-</v>
      </c>
      <c r="N33" s="238" t="str">
        <f t="shared" si="10"/>
        <v>-</v>
      </c>
      <c r="O33" s="115" t="str">
        <f>IF(SUM(K33:N33)=0,"-",IF(SUM(K33:N33)=SUM(O20),SUM(K33:N33),"ｴﾗｰ"))</f>
        <v>-</v>
      </c>
      <c r="P33" s="146" t="str">
        <f>IF(SUM(P20)=0,"-",SUM(P20))</f>
        <v>-</v>
      </c>
      <c r="Q33" s="136" t="str">
        <f>IF(SUM(F33,I33:J33,O33:P33)=0,"-",IF(Q20=SUM(F33,I33:J33,O33:P33),Q20,"ｴﾗｰ"))</f>
        <v>-</v>
      </c>
      <c r="R33" s="133"/>
    </row>
    <row r="34" spans="1:18" s="43" customFormat="1" ht="15" customHeight="1" thickBot="1">
      <c r="A34" s="119" t="s">
        <v>45</v>
      </c>
      <c r="B34" s="120"/>
      <c r="C34" s="120"/>
      <c r="D34" s="120"/>
      <c r="E34" s="120"/>
      <c r="F34" s="116" t="str">
        <f t="shared" ref="F34:Q34" si="11">IF(AND(F18="-",F33="-"),"-",IF(F18="-",0-F33,IF(F33="-",F18,IF(F18-F33=0,"-",F18-F33))))</f>
        <v>-</v>
      </c>
      <c r="G34" s="116" t="str">
        <f t="shared" si="11"/>
        <v>-</v>
      </c>
      <c r="H34" s="113" t="str">
        <f t="shared" si="11"/>
        <v>-</v>
      </c>
      <c r="I34" s="124" t="str">
        <f t="shared" si="11"/>
        <v>-</v>
      </c>
      <c r="J34" s="124" t="str">
        <f t="shared" si="11"/>
        <v>-</v>
      </c>
      <c r="K34" s="116" t="str">
        <f t="shared" si="11"/>
        <v>-</v>
      </c>
      <c r="L34" s="113" t="str">
        <f t="shared" si="11"/>
        <v>-</v>
      </c>
      <c r="M34" s="113" t="str">
        <f t="shared" si="11"/>
        <v>-</v>
      </c>
      <c r="N34" s="238" t="str">
        <f t="shared" si="11"/>
        <v>-</v>
      </c>
      <c r="O34" s="115" t="str">
        <f t="shared" si="11"/>
        <v>-</v>
      </c>
      <c r="P34" s="146" t="str">
        <f t="shared" si="11"/>
        <v>-</v>
      </c>
      <c r="Q34" s="137" t="str">
        <f t="shared" si="11"/>
        <v>-</v>
      </c>
    </row>
  </sheetData>
  <sheetProtection sheet="1" objects="1" scenarios="1"/>
  <mergeCells count="20">
    <mergeCell ref="G8:I8"/>
    <mergeCell ref="K8:O8"/>
    <mergeCell ref="O9:O10"/>
    <mergeCell ref="P8:P10"/>
    <mergeCell ref="A5:B5"/>
    <mergeCell ref="C5:F5"/>
    <mergeCell ref="Q8:Q10"/>
    <mergeCell ref="A4:B4"/>
    <mergeCell ref="P1:Q1"/>
    <mergeCell ref="A8:E10"/>
    <mergeCell ref="F8:F10"/>
    <mergeCell ref="G9:G10"/>
    <mergeCell ref="H9:H10"/>
    <mergeCell ref="I9:I10"/>
    <mergeCell ref="K9:K10"/>
    <mergeCell ref="L9:L10"/>
    <mergeCell ref="M9:M10"/>
    <mergeCell ref="N9:N10"/>
    <mergeCell ref="J8:J10"/>
    <mergeCell ref="C4:F4"/>
  </mergeCells>
  <phoneticPr fontId="3"/>
  <pageMargins left="0.59055118110236227" right="0.41" top="0.59055118110236227" bottom="0.59055118110236227" header="0.39370078740157483" footer="0.19685039370078741"/>
  <pageSetup paperSize="9" scale="78" fitToWidth="0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900"/>
  </sheetPr>
  <dimension ref="A1:X29"/>
  <sheetViews>
    <sheetView showGridLines="0" zoomScaleNormal="100" workbookViewId="0">
      <selection activeCell="D58" sqref="D58"/>
    </sheetView>
  </sheetViews>
  <sheetFormatPr defaultRowHeight="14.25"/>
  <cols>
    <col min="1" max="1" width="7.5" style="102" customWidth="1"/>
    <col min="2" max="2" width="5.875" style="27" customWidth="1"/>
    <col min="3" max="3" width="6.75" style="27" customWidth="1"/>
    <col min="4" max="4" width="11.25" style="27" customWidth="1"/>
    <col min="5" max="6" width="15.125" style="27" customWidth="1"/>
    <col min="7" max="7" width="15.125" style="46" customWidth="1"/>
    <col min="8" max="8" width="7.5" style="102" customWidth="1"/>
    <col min="9" max="10" width="15.125" style="102" customWidth="1"/>
    <col min="11" max="11" width="15.125" style="112" customWidth="1"/>
    <col min="12" max="13" width="15.125" style="102" customWidth="1"/>
    <col min="14" max="14" width="15.125" style="112" customWidth="1"/>
    <col min="15" max="16" width="15.125" style="102" customWidth="1"/>
    <col min="17" max="17" width="15.125" style="112" customWidth="1"/>
    <col min="18" max="19" width="15.125" style="102" customWidth="1"/>
    <col min="20" max="20" width="15.125" style="112" customWidth="1"/>
    <col min="21" max="22" width="15.125" style="102" customWidth="1"/>
    <col min="23" max="23" width="15.125" style="112" customWidth="1"/>
    <col min="24" max="16384" width="9" style="102"/>
  </cols>
  <sheetData>
    <row r="1" spans="1:24">
      <c r="G1" s="278"/>
      <c r="H1" s="278"/>
    </row>
    <row r="2" spans="1:24">
      <c r="G2" s="192"/>
      <c r="H2" s="192"/>
    </row>
    <row r="3" spans="1:24" ht="22.5" customHeight="1">
      <c r="A3" s="270" t="s">
        <v>13</v>
      </c>
      <c r="B3" s="271"/>
      <c r="C3" s="272" t="str">
        <f>IF(事業計画!$B$4="","",事業計画!$B$4)</f>
        <v/>
      </c>
      <c r="D3" s="273"/>
      <c r="E3" s="274"/>
    </row>
    <row r="4" spans="1:24" ht="22.5" customHeight="1">
      <c r="A4" s="270" t="s">
        <v>92</v>
      </c>
      <c r="B4" s="271"/>
      <c r="C4" s="272" t="str">
        <f>IF(事業計画!$B$5="","",事業計画!$B$5)</f>
        <v/>
      </c>
      <c r="D4" s="273"/>
      <c r="E4" s="274"/>
    </row>
    <row r="5" spans="1:24" ht="18.75" customHeight="1"/>
    <row r="6" spans="1:24" ht="21">
      <c r="A6" s="26" t="str">
        <f>事業計画!$D$2&amp;"(事業別)"</f>
        <v>【2023年度】学生ブランチ予算書（事業計画）(事業別)</v>
      </c>
      <c r="B6" s="26"/>
      <c r="C6" s="26"/>
      <c r="D6" s="26"/>
      <c r="E6" s="26"/>
      <c r="F6" s="26"/>
      <c r="G6" s="26"/>
      <c r="H6" s="129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1"/>
    </row>
    <row r="7" spans="1:24" ht="16.5" customHeight="1">
      <c r="A7" s="104" t="str">
        <f>"～"&amp;事業計画!$D$3&amp;"～"</f>
        <v>～2023年4月1日から2024年3月31日～</v>
      </c>
      <c r="B7" s="104"/>
      <c r="C7" s="104"/>
      <c r="D7" s="104"/>
      <c r="E7" s="104"/>
      <c r="F7" s="104"/>
      <c r="G7" s="104"/>
      <c r="H7" s="129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1"/>
    </row>
    <row r="8" spans="1:24" ht="16.5" customHeight="1">
      <c r="B8" s="105"/>
      <c r="C8" s="106"/>
      <c r="D8" s="106"/>
      <c r="E8" s="106"/>
      <c r="F8" s="106"/>
      <c r="G8" s="107"/>
      <c r="H8" s="109"/>
      <c r="I8" s="109"/>
      <c r="J8" s="109"/>
      <c r="K8" s="107"/>
      <c r="L8" s="109"/>
      <c r="M8" s="109"/>
      <c r="N8" s="107"/>
      <c r="O8" s="109"/>
      <c r="P8" s="109"/>
      <c r="Q8" s="107"/>
      <c r="R8" s="109"/>
      <c r="S8" s="109"/>
      <c r="T8" s="107"/>
      <c r="U8" s="109"/>
      <c r="V8" s="109"/>
      <c r="W8" s="107"/>
      <c r="X8" s="101"/>
    </row>
    <row r="9" spans="1:24" ht="16.5" customHeight="1">
      <c r="B9" s="105"/>
      <c r="C9" s="106"/>
      <c r="D9" s="106"/>
      <c r="E9" s="110"/>
      <c r="F9" s="106"/>
      <c r="G9" s="108" t="s">
        <v>39</v>
      </c>
      <c r="H9" s="111"/>
      <c r="I9" s="111"/>
      <c r="J9" s="109"/>
      <c r="K9" s="101"/>
      <c r="L9" s="111"/>
      <c r="M9" s="109"/>
      <c r="N9" s="101"/>
      <c r="O9" s="111"/>
      <c r="P9" s="109"/>
      <c r="Q9" s="101"/>
      <c r="R9" s="111"/>
      <c r="S9" s="109"/>
      <c r="T9" s="101"/>
      <c r="U9" s="111"/>
      <c r="V9" s="109"/>
      <c r="W9" s="102"/>
      <c r="X9" s="101"/>
    </row>
    <row r="10" spans="1:24" ht="18" customHeight="1" thickBot="1">
      <c r="B10" s="316" t="s">
        <v>10</v>
      </c>
      <c r="C10" s="317"/>
      <c r="D10" s="318"/>
      <c r="E10" s="130" t="s">
        <v>65</v>
      </c>
      <c r="F10" s="131" t="s">
        <v>66</v>
      </c>
      <c r="G10" s="132" t="s">
        <v>60</v>
      </c>
      <c r="X10" s="101"/>
    </row>
    <row r="11" spans="1:24" s="43" customFormat="1" ht="18" customHeight="1" thickBot="1">
      <c r="B11" s="307" t="s">
        <v>79</v>
      </c>
      <c r="C11" s="308"/>
      <c r="D11" s="308"/>
      <c r="E11" s="180" t="str">
        <f>IF(SUM(E12:E13,E16:E17)=0,"-",SUM(E12:E13,E16:E17))</f>
        <v>-</v>
      </c>
      <c r="F11" s="181" t="str">
        <f>IF(SUM(F12:F12,F13,F16:F16,F17:F17)=0,"-",SUM(F12:F12,F13,F16:F16,F17:F17))</f>
        <v>-</v>
      </c>
      <c r="G11" s="182" t="str">
        <f t="shared" ref="G11:G25" si="0">IF(AND(E11="-",F11="-"),"-",IF(E11="-",0-F11,IF(F11="-",E11,E11-F11)))</f>
        <v>-</v>
      </c>
      <c r="X11" s="109"/>
    </row>
    <row r="12" spans="1:24" s="43" customFormat="1" ht="18" customHeight="1">
      <c r="B12" s="117"/>
      <c r="C12" s="189" t="s">
        <v>40</v>
      </c>
      <c r="D12" s="178"/>
      <c r="E12" s="193" t="str">
        <f>IF('【形態別】予算書(自動で作成されます）'!$F18="","-",'【形態別】予算書(自動で作成されます）'!$F18)</f>
        <v>-</v>
      </c>
      <c r="F12" s="194" t="str">
        <f>IF('【形態別】予算書(自動で作成されます）'!$F33="","-",'【形態別】予算書(自動で作成されます）'!$F33)</f>
        <v>-</v>
      </c>
      <c r="G12" s="195" t="str">
        <f t="shared" si="0"/>
        <v>-</v>
      </c>
      <c r="X12" s="109"/>
    </row>
    <row r="13" spans="1:24" s="43" customFormat="1" ht="18" customHeight="1">
      <c r="B13" s="117"/>
      <c r="C13" s="190" t="s">
        <v>46</v>
      </c>
      <c r="D13" s="126"/>
      <c r="E13" s="193" t="str">
        <f>IF(SUM(E14:E15)=0,"-",SUM(E14:E15))</f>
        <v>-</v>
      </c>
      <c r="F13" s="194" t="str">
        <f>IF(SUM(F14:F15)=0,"-",SUM(F14:F15))</f>
        <v>-</v>
      </c>
      <c r="G13" s="195" t="str">
        <f t="shared" si="0"/>
        <v>-</v>
      </c>
      <c r="X13" s="109"/>
    </row>
    <row r="14" spans="1:24" s="43" customFormat="1" ht="16.5" customHeight="1">
      <c r="B14" s="176"/>
      <c r="C14" s="309" t="s">
        <v>143</v>
      </c>
      <c r="D14" s="310"/>
      <c r="E14" s="242" t="str">
        <f>IF('【形態別】予算書(自動で作成されます）'!$G18="","-",'【形態別】予算書(自動で作成されます）'!$G18)</f>
        <v>-</v>
      </c>
      <c r="F14" s="243" t="str">
        <f>IF('【形態別】予算書(自動で作成されます）'!$G33="","-",'【形態別】予算書(自動で作成されます）'!$G33)</f>
        <v>-</v>
      </c>
      <c r="G14" s="244" t="str">
        <f t="shared" si="0"/>
        <v>-</v>
      </c>
      <c r="X14" s="109"/>
    </row>
    <row r="15" spans="1:24" s="43" customFormat="1" ht="16.5" customHeight="1">
      <c r="B15" s="176"/>
      <c r="C15" s="314" t="s">
        <v>47</v>
      </c>
      <c r="D15" s="315"/>
      <c r="E15" s="242" t="str">
        <f>IF('【形態別】予算書(自動で作成されます）'!$H18="","-",'【形態別】予算書(自動で作成されます）'!$H18)</f>
        <v>-</v>
      </c>
      <c r="F15" s="243" t="str">
        <f>IF('【形態別】予算書(自動で作成されます）'!$H33="","-",'【形態別】予算書(自動で作成されます）'!$H33)</f>
        <v>-</v>
      </c>
      <c r="G15" s="244" t="str">
        <f t="shared" si="0"/>
        <v>-</v>
      </c>
      <c r="X15" s="109"/>
    </row>
    <row r="16" spans="1:24" s="43" customFormat="1" ht="18" customHeight="1">
      <c r="B16" s="117"/>
      <c r="C16" s="191" t="s">
        <v>41</v>
      </c>
      <c r="D16" s="177"/>
      <c r="E16" s="193" t="str">
        <f>IF('【形態別】予算書(自動で作成されます）'!$J18="","-",'【形態別】予算書(自動で作成されます）'!$J18)</f>
        <v>-</v>
      </c>
      <c r="F16" s="194" t="str">
        <f>IF('【形態別】予算書(自動で作成されます）'!$J33="","-",'【形態別】予算書(自動で作成されます）'!$J33)</f>
        <v>-</v>
      </c>
      <c r="G16" s="195" t="str">
        <f t="shared" si="0"/>
        <v>-</v>
      </c>
      <c r="X16" s="109"/>
    </row>
    <row r="17" spans="2:24" s="43" customFormat="1" ht="18" customHeight="1">
      <c r="B17" s="118"/>
      <c r="C17" s="190" t="s">
        <v>61</v>
      </c>
      <c r="D17" s="127"/>
      <c r="E17" s="193" t="str">
        <f>IF(SUM(E18:E21)=0,"-",SUM(E18:E21))</f>
        <v>-</v>
      </c>
      <c r="F17" s="194" t="str">
        <f>IF(SUM(F18:F21)=0,"-",SUM(F18:F21))</f>
        <v>-</v>
      </c>
      <c r="G17" s="195" t="str">
        <f t="shared" si="0"/>
        <v>-</v>
      </c>
      <c r="X17" s="109"/>
    </row>
    <row r="18" spans="2:24" s="43" customFormat="1" ht="16.5" customHeight="1">
      <c r="B18" s="176"/>
      <c r="C18" s="309" t="s">
        <v>96</v>
      </c>
      <c r="D18" s="310"/>
      <c r="E18" s="242" t="str">
        <f>IF('【形態別】予算書(自動で作成されます）'!$K18="","-",'【形態別】予算書(自動で作成されます）'!$K18)</f>
        <v>-</v>
      </c>
      <c r="F18" s="243" t="str">
        <f>IF('【形態別】予算書(自動で作成されます）'!$K33="","-",'【形態別】予算書(自動で作成されます）'!$K33)</f>
        <v>-</v>
      </c>
      <c r="G18" s="244" t="str">
        <f t="shared" si="0"/>
        <v>-</v>
      </c>
      <c r="X18" s="109"/>
    </row>
    <row r="19" spans="2:24" s="43" customFormat="1" ht="16.5" customHeight="1">
      <c r="B19" s="176"/>
      <c r="C19" s="309" t="s">
        <v>67</v>
      </c>
      <c r="D19" s="310"/>
      <c r="E19" s="242" t="str">
        <f>IF('【形態別】予算書(自動で作成されます）'!$L18="","-",'【形態別】予算書(自動で作成されます）'!$L18)</f>
        <v>-</v>
      </c>
      <c r="F19" s="243" t="str">
        <f>IF('【形態別】予算書(自動で作成されます）'!$L33="","-",'【形態別】予算書(自動で作成されます）'!$L33)</f>
        <v>-</v>
      </c>
      <c r="G19" s="244" t="str">
        <f t="shared" si="0"/>
        <v>-</v>
      </c>
      <c r="X19" s="109"/>
    </row>
    <row r="20" spans="2:24" s="43" customFormat="1" ht="16.5" customHeight="1">
      <c r="B20" s="176"/>
      <c r="C20" s="309" t="s">
        <v>144</v>
      </c>
      <c r="D20" s="310"/>
      <c r="E20" s="242" t="str">
        <f>IF('【形態別】予算書(自動で作成されます）'!$M18="","-",'【形態別】予算書(自動で作成されます）'!$M18)</f>
        <v>-</v>
      </c>
      <c r="F20" s="243" t="str">
        <f>IF('【形態別】予算書(自動で作成されます）'!$M33="","-",'【形態別】予算書(自動で作成されます）'!$M33)</f>
        <v>-</v>
      </c>
      <c r="G20" s="244" t="str">
        <f t="shared" si="0"/>
        <v>-</v>
      </c>
      <c r="X20" s="109"/>
    </row>
    <row r="21" spans="2:24" s="43" customFormat="1" ht="16.5" customHeight="1" thickBot="1">
      <c r="B21" s="176"/>
      <c r="C21" s="309" t="s">
        <v>78</v>
      </c>
      <c r="D21" s="310"/>
      <c r="E21" s="242" t="str">
        <f>IF('【形態別】予算書(自動で作成されます）'!$N18="","-",'【形態別】予算書(自動で作成されます）'!$N18)</f>
        <v>-</v>
      </c>
      <c r="F21" s="243" t="str">
        <f>IF('【形態別】予算書(自動で作成されます）'!$N33="","-",'【形態別】予算書(自動で作成されます）'!$N33)</f>
        <v>-</v>
      </c>
      <c r="G21" s="244" t="str">
        <f t="shared" si="0"/>
        <v>-</v>
      </c>
      <c r="X21" s="109"/>
    </row>
    <row r="22" spans="2:24" s="43" customFormat="1" ht="18" customHeight="1" thickBot="1">
      <c r="B22" s="183" t="s">
        <v>145</v>
      </c>
      <c r="C22" s="184"/>
      <c r="D22" s="184"/>
      <c r="E22" s="180" t="str">
        <f>IF(SUM(E23:E24)=0,"-",SUM(E23:E24))</f>
        <v>-</v>
      </c>
      <c r="F22" s="181" t="str">
        <f>IF(SUM(F23:F24)=0,"-",SUM(F23:F24))</f>
        <v>-</v>
      </c>
      <c r="G22" s="182" t="str">
        <f t="shared" si="0"/>
        <v>-</v>
      </c>
      <c r="X22" s="109"/>
    </row>
    <row r="23" spans="2:24" s="43" customFormat="1" ht="18" customHeight="1">
      <c r="B23" s="117"/>
      <c r="C23" s="189" t="s">
        <v>37</v>
      </c>
      <c r="D23" s="178"/>
      <c r="E23" s="79" t="str">
        <f>IF('【形態別】予算書(自動で作成されます）'!P16="","-",'【形態別】予算書(自動で作成されます）'!P16)</f>
        <v>-</v>
      </c>
      <c r="F23" s="80" t="s">
        <v>75</v>
      </c>
      <c r="G23" s="81" t="str">
        <f t="shared" si="0"/>
        <v>-</v>
      </c>
      <c r="X23" s="109"/>
    </row>
    <row r="24" spans="2:24" s="43" customFormat="1" ht="18" customHeight="1" thickBot="1">
      <c r="B24" s="117"/>
      <c r="C24" s="190" t="s">
        <v>14</v>
      </c>
      <c r="D24" s="126"/>
      <c r="E24" s="75" t="str">
        <f>IF('【形態別】予算書(自動で作成されます）'!P17="","-",'【形態別】予算書(自動で作成されます）'!P17)</f>
        <v>-</v>
      </c>
      <c r="F24" s="76" t="s">
        <v>75</v>
      </c>
      <c r="G24" s="77" t="str">
        <f t="shared" si="0"/>
        <v>-</v>
      </c>
      <c r="X24" s="109"/>
    </row>
    <row r="25" spans="2:24" s="43" customFormat="1" ht="18" customHeight="1" thickBot="1">
      <c r="B25" s="183" t="s">
        <v>146</v>
      </c>
      <c r="C25" s="184"/>
      <c r="D25" s="184"/>
      <c r="E25" s="180" t="s">
        <v>80</v>
      </c>
      <c r="F25" s="181" t="str">
        <f>IF('【形態別】予算書(自動で作成されます）'!$P33="","-",'【形態別】予算書(自動で作成されます）'!$P33)</f>
        <v>-</v>
      </c>
      <c r="G25" s="182" t="str">
        <f t="shared" si="0"/>
        <v>-</v>
      </c>
      <c r="X25" s="109"/>
    </row>
    <row r="26" spans="2:24" s="43" customFormat="1" ht="18" customHeight="1">
      <c r="B26" s="119" t="s">
        <v>63</v>
      </c>
      <c r="C26" s="120"/>
      <c r="D26" s="128"/>
      <c r="E26" s="114" t="str">
        <f>IF(SUM(E12:E13,E16:E17,E22)=0,"-",SUM(E12:E13,E16:E17,E22))</f>
        <v>-</v>
      </c>
      <c r="F26" s="121" t="s">
        <v>57</v>
      </c>
      <c r="G26" s="115" t="str">
        <f>E26</f>
        <v>-</v>
      </c>
      <c r="X26" s="111"/>
    </row>
    <row r="27" spans="2:24" s="43" customFormat="1" ht="18" customHeight="1">
      <c r="B27" s="119" t="s">
        <v>44</v>
      </c>
      <c r="C27" s="120"/>
      <c r="D27" s="128"/>
      <c r="E27" s="122" t="s">
        <v>57</v>
      </c>
      <c r="F27" s="113" t="str">
        <f>IF(SUM(F11,F22:F22,F25)=0,"-",SUM(F11,F22:F22,F25))</f>
        <v>-</v>
      </c>
      <c r="G27" s="115" t="str">
        <f>F27</f>
        <v>-</v>
      </c>
      <c r="X27" s="111"/>
    </row>
    <row r="28" spans="2:24" s="43" customFormat="1" ht="18" customHeight="1">
      <c r="B28" s="311" t="s">
        <v>64</v>
      </c>
      <c r="C28" s="312"/>
      <c r="D28" s="313"/>
      <c r="E28" s="114" t="s">
        <v>56</v>
      </c>
      <c r="F28" s="113" t="s">
        <v>56</v>
      </c>
      <c r="G28" s="115" t="str">
        <f>IF(AND(G26="-",G27="-"),"-",IF(G26="-",0-G27,IF(G27="-",G26,IF(G26-G27=0,"-",G26-G27))))</f>
        <v>-</v>
      </c>
      <c r="X28" s="111"/>
    </row>
    <row r="29" spans="2:24" ht="16.5" customHeight="1"/>
  </sheetData>
  <sheetProtection sheet="1" objects="1" scenarios="1"/>
  <mergeCells count="14">
    <mergeCell ref="B11:D11"/>
    <mergeCell ref="C20:D20"/>
    <mergeCell ref="C21:D21"/>
    <mergeCell ref="G1:H1"/>
    <mergeCell ref="B28:D28"/>
    <mergeCell ref="C14:D14"/>
    <mergeCell ref="C15:D15"/>
    <mergeCell ref="C18:D18"/>
    <mergeCell ref="C19:D19"/>
    <mergeCell ref="A4:B4"/>
    <mergeCell ref="C4:E4"/>
    <mergeCell ref="A3:B3"/>
    <mergeCell ref="C3:E3"/>
    <mergeCell ref="B10:D10"/>
  </mergeCells>
  <phoneticPr fontId="3"/>
  <printOptions horizontalCentered="1"/>
  <pageMargins left="0.39370078740157483" right="0.39370078740157483" top="0.77" bottom="0.39370078740157483" header="0.42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31"/>
  <sheetViews>
    <sheetView showGridLines="0" zoomScale="85" zoomScaleNormal="85" workbookViewId="0"/>
  </sheetViews>
  <sheetFormatPr defaultRowHeight="13.5"/>
  <cols>
    <col min="1" max="1" width="3" customWidth="1"/>
    <col min="2" max="2" width="10.375" customWidth="1"/>
    <col min="3" max="3" width="5" customWidth="1"/>
    <col min="4" max="4" width="14.75" customWidth="1"/>
    <col min="5" max="5" width="15.125" customWidth="1"/>
    <col min="6" max="10" width="12.875" customWidth="1"/>
    <col min="11" max="16" width="11.375" customWidth="1"/>
    <col min="17" max="17" width="12.875" customWidth="1"/>
    <col min="18" max="18" width="15.375" customWidth="1"/>
    <col min="19" max="22" width="18.875" bestFit="1" customWidth="1"/>
  </cols>
  <sheetData>
    <row r="1" spans="2:22"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2:22"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spans="2:22">
      <c r="B3" s="92" t="s">
        <v>13</v>
      </c>
      <c r="C3" s="50"/>
      <c r="D3" s="50">
        <v>1</v>
      </c>
      <c r="E3" s="50">
        <v>2</v>
      </c>
      <c r="F3" s="50">
        <v>3</v>
      </c>
      <c r="G3" s="50">
        <v>4</v>
      </c>
      <c r="H3" s="50">
        <v>5</v>
      </c>
      <c r="I3" s="50">
        <v>6</v>
      </c>
      <c r="J3" s="50">
        <v>7</v>
      </c>
      <c r="K3" s="50">
        <v>8</v>
      </c>
      <c r="L3" s="50">
        <v>9</v>
      </c>
      <c r="M3" s="50">
        <v>10</v>
      </c>
      <c r="N3" s="50">
        <v>11</v>
      </c>
      <c r="T3" s="86"/>
      <c r="U3" s="86"/>
      <c r="V3" s="86"/>
    </row>
    <row r="4" spans="2:22">
      <c r="B4" s="91" t="s">
        <v>2</v>
      </c>
      <c r="C4" s="87"/>
      <c r="D4" s="214" t="s">
        <v>100</v>
      </c>
      <c r="E4" s="215" t="s">
        <v>104</v>
      </c>
      <c r="F4" s="215" t="s">
        <v>104</v>
      </c>
      <c r="G4" s="215" t="s">
        <v>104</v>
      </c>
      <c r="H4" s="215" t="s">
        <v>104</v>
      </c>
      <c r="I4" s="215" t="s">
        <v>104</v>
      </c>
      <c r="J4" s="215" t="s">
        <v>104</v>
      </c>
      <c r="K4" s="215" t="s">
        <v>104</v>
      </c>
      <c r="L4" s="215" t="s">
        <v>104</v>
      </c>
      <c r="M4" s="215" t="s">
        <v>104</v>
      </c>
      <c r="N4" s="215" t="s">
        <v>104</v>
      </c>
      <c r="T4" s="86"/>
      <c r="U4" s="86"/>
      <c r="V4" s="86"/>
    </row>
    <row r="5" spans="2:22">
      <c r="B5" s="89" t="s">
        <v>3</v>
      </c>
      <c r="C5" s="87"/>
      <c r="D5" s="223" t="s">
        <v>101</v>
      </c>
      <c r="E5" s="224" t="s">
        <v>98</v>
      </c>
      <c r="F5" s="218" t="s">
        <v>116</v>
      </c>
      <c r="G5" s="218" t="s">
        <v>117</v>
      </c>
      <c r="H5" s="218" t="s">
        <v>118</v>
      </c>
      <c r="I5" s="218" t="s">
        <v>119</v>
      </c>
      <c r="J5" s="218" t="s">
        <v>120</v>
      </c>
      <c r="K5" s="217" t="s">
        <v>103</v>
      </c>
      <c r="L5" s="217" t="s">
        <v>14</v>
      </c>
      <c r="M5" s="225"/>
      <c r="N5" s="225"/>
      <c r="T5" s="86"/>
      <c r="U5" s="86"/>
      <c r="V5" s="86"/>
    </row>
    <row r="6" spans="2:22">
      <c r="B6" s="89" t="s">
        <v>49</v>
      </c>
      <c r="C6" s="87"/>
      <c r="D6" s="222" t="s">
        <v>102</v>
      </c>
      <c r="E6" s="226" t="s">
        <v>121</v>
      </c>
      <c r="F6" s="226" t="s">
        <v>122</v>
      </c>
      <c r="G6" s="227" t="s">
        <v>124</v>
      </c>
      <c r="H6" s="227" t="s">
        <v>125</v>
      </c>
      <c r="I6" s="227" t="s">
        <v>126</v>
      </c>
      <c r="J6" s="227" t="s">
        <v>127</v>
      </c>
      <c r="K6" s="227" t="s">
        <v>128</v>
      </c>
      <c r="L6" s="227" t="s">
        <v>99</v>
      </c>
      <c r="M6" s="85" t="s">
        <v>129</v>
      </c>
      <c r="N6" s="228" t="s">
        <v>130</v>
      </c>
      <c r="T6" s="86"/>
      <c r="U6" s="86"/>
      <c r="V6" s="86"/>
    </row>
    <row r="7" spans="2:22">
      <c r="B7" s="89" t="s">
        <v>4</v>
      </c>
      <c r="C7" s="87"/>
      <c r="D7" s="87"/>
      <c r="E7" s="87"/>
      <c r="F7" s="87"/>
      <c r="G7" s="87"/>
      <c r="K7" s="86"/>
      <c r="L7" s="86"/>
      <c r="M7" s="50"/>
      <c r="N7" s="50"/>
      <c r="O7" s="50"/>
      <c r="P7" s="50"/>
      <c r="Q7" s="86"/>
      <c r="R7" s="86"/>
      <c r="S7" s="86"/>
      <c r="T7" s="86"/>
      <c r="U7" s="86"/>
      <c r="V7" s="86"/>
    </row>
    <row r="8" spans="2:22">
      <c r="B8" s="89" t="s">
        <v>5</v>
      </c>
      <c r="C8" s="87"/>
      <c r="D8" s="87"/>
      <c r="E8" s="87"/>
      <c r="F8" s="87"/>
      <c r="G8" s="87"/>
      <c r="K8" s="86"/>
      <c r="L8" s="86"/>
      <c r="M8" s="50"/>
      <c r="N8" s="50"/>
      <c r="O8" s="50"/>
      <c r="P8" s="50"/>
      <c r="Q8" s="86"/>
      <c r="R8" s="86"/>
      <c r="S8" s="86"/>
      <c r="T8" s="86"/>
      <c r="U8" s="86"/>
      <c r="V8" s="86"/>
    </row>
    <row r="9" spans="2:22">
      <c r="B9" s="89" t="s">
        <v>6</v>
      </c>
      <c r="C9" s="87"/>
      <c r="D9" s="88">
        <v>1</v>
      </c>
      <c r="E9" s="88">
        <v>2</v>
      </c>
      <c r="F9" s="88">
        <v>3</v>
      </c>
      <c r="K9" s="86"/>
      <c r="L9" s="86"/>
      <c r="M9" s="50"/>
      <c r="N9" s="50"/>
      <c r="O9" s="50"/>
      <c r="P9" s="50"/>
      <c r="Q9" s="86"/>
      <c r="R9" s="86"/>
      <c r="S9" s="86"/>
      <c r="T9" s="86"/>
      <c r="U9" s="86"/>
      <c r="V9" s="86"/>
    </row>
    <row r="10" spans="2:22">
      <c r="B10" s="89" t="s">
        <v>7</v>
      </c>
      <c r="C10" s="87"/>
      <c r="D10" s="214" t="s">
        <v>94</v>
      </c>
      <c r="E10" s="215" t="s">
        <v>81</v>
      </c>
      <c r="F10" s="215" t="s">
        <v>81</v>
      </c>
      <c r="K10" s="86"/>
      <c r="L10" s="86"/>
      <c r="M10" s="50"/>
      <c r="N10" s="50"/>
      <c r="O10" s="50"/>
      <c r="P10" s="50"/>
      <c r="Q10" s="86"/>
      <c r="R10" s="86"/>
      <c r="S10" s="86"/>
      <c r="T10" s="86"/>
      <c r="U10" s="86"/>
      <c r="V10" s="86"/>
    </row>
    <row r="11" spans="2:22">
      <c r="B11" s="89" t="s">
        <v>8</v>
      </c>
      <c r="C11" s="87"/>
      <c r="D11" s="216" t="s">
        <v>98</v>
      </c>
      <c r="E11" s="217" t="s">
        <v>98</v>
      </c>
      <c r="F11" s="217"/>
      <c r="K11" s="86"/>
      <c r="L11" s="86"/>
      <c r="M11" s="50"/>
      <c r="N11" s="50"/>
      <c r="O11" s="50"/>
      <c r="P11" s="50"/>
      <c r="Q11" s="86"/>
      <c r="R11" s="86"/>
      <c r="S11" s="86"/>
      <c r="T11" s="86"/>
      <c r="U11" s="86"/>
      <c r="V11" s="86"/>
    </row>
    <row r="12" spans="2:22">
      <c r="B12" s="89" t="s">
        <v>9</v>
      </c>
      <c r="C12" s="87"/>
      <c r="D12" s="216" t="s">
        <v>116</v>
      </c>
      <c r="E12" s="218" t="s">
        <v>68</v>
      </c>
      <c r="F12" s="218" t="s">
        <v>103</v>
      </c>
      <c r="K12" s="86"/>
      <c r="L12" s="86"/>
      <c r="M12" s="50"/>
      <c r="N12" s="50"/>
      <c r="O12" s="50"/>
      <c r="P12" s="50"/>
      <c r="Q12" s="86"/>
      <c r="R12" s="86"/>
      <c r="S12" s="86"/>
      <c r="T12" s="86"/>
      <c r="U12" s="86"/>
      <c r="V12" s="86"/>
    </row>
    <row r="13" spans="2:22">
      <c r="B13" s="90" t="s">
        <v>1</v>
      </c>
      <c r="C13" s="87"/>
      <c r="D13" s="216" t="s">
        <v>117</v>
      </c>
      <c r="E13" s="218" t="s">
        <v>68</v>
      </c>
      <c r="F13" s="218" t="s">
        <v>103</v>
      </c>
      <c r="K13" s="86"/>
      <c r="L13" s="86"/>
      <c r="M13" s="50"/>
      <c r="N13" s="50"/>
      <c r="O13" s="50"/>
      <c r="P13" s="50"/>
      <c r="Q13" s="86"/>
      <c r="R13" s="86"/>
      <c r="S13" s="86"/>
      <c r="T13" s="86"/>
      <c r="U13" s="86"/>
      <c r="V13" s="86"/>
    </row>
    <row r="14" spans="2:22">
      <c r="C14" s="87"/>
      <c r="D14" s="216" t="s">
        <v>118</v>
      </c>
      <c r="E14" s="218" t="s">
        <v>68</v>
      </c>
      <c r="F14" s="218" t="s">
        <v>103</v>
      </c>
      <c r="K14" s="86"/>
      <c r="L14" s="86"/>
      <c r="M14" s="50"/>
      <c r="N14" s="50"/>
      <c r="O14" s="50"/>
      <c r="P14" s="50"/>
      <c r="Q14" s="86"/>
      <c r="R14" s="86"/>
      <c r="S14" s="86"/>
      <c r="T14" s="86"/>
      <c r="U14" s="86"/>
      <c r="V14" s="86"/>
    </row>
    <row r="15" spans="2:22">
      <c r="C15" s="88"/>
      <c r="D15" s="216" t="s">
        <v>119</v>
      </c>
      <c r="E15" s="218" t="s">
        <v>68</v>
      </c>
      <c r="F15" s="218" t="s">
        <v>103</v>
      </c>
      <c r="K15" s="86"/>
      <c r="L15" s="86"/>
      <c r="M15" s="50"/>
      <c r="N15" s="50"/>
      <c r="O15" s="50"/>
      <c r="P15" s="50"/>
      <c r="Q15" s="86"/>
      <c r="R15" s="86"/>
      <c r="S15" s="86"/>
      <c r="T15" s="86"/>
      <c r="U15" s="86"/>
      <c r="V15" s="86"/>
    </row>
    <row r="16" spans="2:22">
      <c r="C16" s="88"/>
      <c r="D16" s="216" t="s">
        <v>120</v>
      </c>
      <c r="E16" s="218" t="s">
        <v>68</v>
      </c>
      <c r="F16" s="218" t="s">
        <v>103</v>
      </c>
      <c r="K16" s="86"/>
      <c r="L16" s="86"/>
      <c r="M16" s="50"/>
      <c r="N16" s="50"/>
      <c r="O16" s="50"/>
      <c r="P16" s="50"/>
      <c r="Q16" s="86"/>
      <c r="R16" s="86"/>
      <c r="S16" s="86"/>
      <c r="T16" s="86"/>
      <c r="U16" s="86"/>
      <c r="V16" s="86"/>
    </row>
    <row r="17" spans="3:22">
      <c r="C17" s="88"/>
      <c r="D17" s="216" t="s">
        <v>103</v>
      </c>
      <c r="E17" s="218" t="s">
        <v>68</v>
      </c>
      <c r="F17" s="218" t="s">
        <v>103</v>
      </c>
      <c r="Q17" s="86"/>
      <c r="R17" s="86"/>
      <c r="S17" s="86"/>
      <c r="T17" s="86"/>
      <c r="U17" s="86"/>
      <c r="V17" s="86"/>
    </row>
    <row r="18" spans="3:22">
      <c r="C18" s="88"/>
      <c r="D18" s="222" t="s">
        <v>14</v>
      </c>
      <c r="E18" s="221" t="s">
        <v>37</v>
      </c>
      <c r="F18" s="221" t="s">
        <v>135</v>
      </c>
      <c r="K18" s="50"/>
      <c r="L18" s="50"/>
      <c r="M18" s="50"/>
      <c r="N18" s="50"/>
      <c r="O18" s="50"/>
      <c r="P18" s="50"/>
      <c r="T18" s="86"/>
      <c r="U18" s="86"/>
      <c r="V18" s="86"/>
    </row>
    <row r="19" spans="3:22">
      <c r="C19" s="88"/>
      <c r="D19" s="88"/>
      <c r="E19" s="88"/>
      <c r="F19" s="88"/>
      <c r="G19" s="88"/>
      <c r="H19" s="88"/>
      <c r="T19" s="86"/>
      <c r="U19" s="86"/>
      <c r="V19" s="86"/>
    </row>
    <row r="20" spans="3:22">
      <c r="C20" s="88"/>
      <c r="D20" s="88">
        <v>1</v>
      </c>
      <c r="E20" s="88">
        <v>2</v>
      </c>
      <c r="F20" s="88">
        <v>3</v>
      </c>
      <c r="G20" s="50">
        <f>F20+1</f>
        <v>4</v>
      </c>
      <c r="H20" s="50">
        <f>G20+1</f>
        <v>5</v>
      </c>
      <c r="I20" s="50">
        <f>H20+1</f>
        <v>6</v>
      </c>
      <c r="J20" s="50">
        <f t="shared" ref="J20" si="0">I20+1</f>
        <v>7</v>
      </c>
      <c r="K20" s="50">
        <f t="shared" ref="K20" si="1">J20+1</f>
        <v>8</v>
      </c>
      <c r="L20" s="50">
        <f t="shared" ref="L20" si="2">K20+1</f>
        <v>9</v>
      </c>
      <c r="M20" s="50">
        <f t="shared" ref="M20" si="3">L20+1</f>
        <v>10</v>
      </c>
      <c r="N20" s="50">
        <f t="shared" ref="N20" si="4">M20+1</f>
        <v>11</v>
      </c>
      <c r="O20" s="50">
        <f t="shared" ref="O20" si="5">N20+1</f>
        <v>12</v>
      </c>
      <c r="P20" s="50">
        <f t="shared" ref="P20" si="6">O20+1</f>
        <v>13</v>
      </c>
      <c r="T20" s="86"/>
      <c r="U20" s="86"/>
      <c r="V20" s="86"/>
    </row>
    <row r="21" spans="3:22">
      <c r="C21" s="88"/>
      <c r="D21" s="214" t="s">
        <v>94</v>
      </c>
      <c r="E21" s="215" t="s">
        <v>81</v>
      </c>
      <c r="F21" s="215" t="s">
        <v>81</v>
      </c>
      <c r="G21" s="215" t="s">
        <v>81</v>
      </c>
      <c r="H21" s="215" t="s">
        <v>81</v>
      </c>
      <c r="I21" s="215" t="s">
        <v>81</v>
      </c>
      <c r="J21" s="215" t="s">
        <v>81</v>
      </c>
      <c r="K21" s="215" t="s">
        <v>81</v>
      </c>
      <c r="L21" s="215" t="s">
        <v>81</v>
      </c>
      <c r="M21" s="215" t="s">
        <v>81</v>
      </c>
      <c r="N21" s="215" t="s">
        <v>81</v>
      </c>
      <c r="O21" s="215" t="s">
        <v>81</v>
      </c>
      <c r="P21" s="215" t="s">
        <v>81</v>
      </c>
      <c r="T21" s="86"/>
      <c r="U21" s="86"/>
      <c r="V21" s="86"/>
    </row>
    <row r="22" spans="3:22">
      <c r="D22" s="216" t="s">
        <v>99</v>
      </c>
      <c r="E22" s="217" t="s">
        <v>99</v>
      </c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T22" s="86"/>
      <c r="U22" s="86"/>
      <c r="V22" s="86"/>
    </row>
    <row r="23" spans="3:22">
      <c r="D23" s="216" t="s">
        <v>121</v>
      </c>
      <c r="E23" s="218" t="s">
        <v>105</v>
      </c>
      <c r="F23" s="218" t="s">
        <v>62</v>
      </c>
      <c r="G23" s="218" t="s">
        <v>106</v>
      </c>
      <c r="H23" s="218" t="s">
        <v>107</v>
      </c>
      <c r="I23" s="218" t="s">
        <v>108</v>
      </c>
      <c r="J23" s="218" t="s">
        <v>109</v>
      </c>
      <c r="K23" s="218" t="s">
        <v>110</v>
      </c>
      <c r="L23" s="218" t="s">
        <v>111</v>
      </c>
      <c r="M23" s="218" t="s">
        <v>112</v>
      </c>
      <c r="N23" s="218" t="s">
        <v>113</v>
      </c>
      <c r="O23" s="218" t="s">
        <v>114</v>
      </c>
      <c r="P23" s="218" t="s">
        <v>115</v>
      </c>
      <c r="T23" s="86"/>
      <c r="U23" s="86"/>
      <c r="V23" s="86"/>
    </row>
    <row r="24" spans="3:22">
      <c r="D24" s="216" t="s">
        <v>123</v>
      </c>
      <c r="E24" s="218" t="s">
        <v>105</v>
      </c>
      <c r="F24" s="218" t="s">
        <v>62</v>
      </c>
      <c r="G24" s="218" t="s">
        <v>106</v>
      </c>
      <c r="H24" s="218" t="s">
        <v>107</v>
      </c>
      <c r="I24" s="218" t="s">
        <v>108</v>
      </c>
      <c r="J24" s="218" t="s">
        <v>109</v>
      </c>
      <c r="K24" s="218" t="s">
        <v>110</v>
      </c>
      <c r="L24" s="218" t="s">
        <v>111</v>
      </c>
      <c r="M24" s="218" t="s">
        <v>112</v>
      </c>
      <c r="N24" s="218" t="s">
        <v>113</v>
      </c>
      <c r="O24" s="218" t="s">
        <v>114</v>
      </c>
      <c r="P24" s="218" t="s">
        <v>115</v>
      </c>
      <c r="T24" s="86"/>
      <c r="U24" s="86"/>
      <c r="V24" s="86"/>
    </row>
    <row r="25" spans="3:22">
      <c r="C25" s="50"/>
      <c r="D25" s="216" t="s">
        <v>124</v>
      </c>
      <c r="E25" s="218" t="s">
        <v>105</v>
      </c>
      <c r="F25" s="218" t="s">
        <v>62</v>
      </c>
      <c r="G25" s="218" t="s">
        <v>106</v>
      </c>
      <c r="H25" s="218" t="s">
        <v>107</v>
      </c>
      <c r="I25" s="218" t="s">
        <v>108</v>
      </c>
      <c r="J25" s="218" t="s">
        <v>109</v>
      </c>
      <c r="K25" s="218" t="s">
        <v>110</v>
      </c>
      <c r="L25" s="218" t="s">
        <v>111</v>
      </c>
      <c r="M25" s="218" t="s">
        <v>112</v>
      </c>
      <c r="N25" s="218" t="s">
        <v>113</v>
      </c>
      <c r="O25" s="218" t="s">
        <v>114</v>
      </c>
      <c r="P25" s="218" t="s">
        <v>115</v>
      </c>
      <c r="T25" s="86"/>
      <c r="U25" s="86"/>
      <c r="V25" s="86"/>
    </row>
    <row r="26" spans="3:22">
      <c r="D26" s="216" t="s">
        <v>125</v>
      </c>
      <c r="E26" s="218" t="s">
        <v>105</v>
      </c>
      <c r="F26" s="218" t="s">
        <v>62</v>
      </c>
      <c r="G26" s="218" t="s">
        <v>106</v>
      </c>
      <c r="H26" s="218" t="s">
        <v>107</v>
      </c>
      <c r="I26" s="218" t="s">
        <v>108</v>
      </c>
      <c r="J26" s="218" t="s">
        <v>109</v>
      </c>
      <c r="K26" s="218" t="s">
        <v>110</v>
      </c>
      <c r="L26" s="218" t="s">
        <v>111</v>
      </c>
      <c r="M26" s="218" t="s">
        <v>112</v>
      </c>
      <c r="N26" s="218" t="s">
        <v>113</v>
      </c>
      <c r="O26" s="218" t="s">
        <v>114</v>
      </c>
      <c r="P26" s="218" t="s">
        <v>115</v>
      </c>
      <c r="T26" s="86"/>
      <c r="U26" s="86"/>
      <c r="V26" s="86"/>
    </row>
    <row r="27" spans="3:22">
      <c r="D27" s="216" t="s">
        <v>126</v>
      </c>
      <c r="E27" s="218" t="s">
        <v>105</v>
      </c>
      <c r="F27" s="218" t="s">
        <v>62</v>
      </c>
      <c r="G27" s="218" t="s">
        <v>106</v>
      </c>
      <c r="H27" s="218" t="s">
        <v>107</v>
      </c>
      <c r="I27" s="218" t="s">
        <v>108</v>
      </c>
      <c r="J27" s="218" t="s">
        <v>109</v>
      </c>
      <c r="K27" s="218" t="s">
        <v>110</v>
      </c>
      <c r="L27" s="218" t="s">
        <v>111</v>
      </c>
      <c r="M27" s="218" t="s">
        <v>112</v>
      </c>
      <c r="N27" s="218" t="s">
        <v>113</v>
      </c>
      <c r="O27" s="218" t="s">
        <v>114</v>
      </c>
      <c r="P27" s="218" t="s">
        <v>115</v>
      </c>
      <c r="T27" s="86"/>
      <c r="U27" s="86"/>
      <c r="V27" s="86"/>
    </row>
    <row r="28" spans="3:22">
      <c r="D28" s="216" t="s">
        <v>127</v>
      </c>
      <c r="E28" s="218" t="s">
        <v>105</v>
      </c>
      <c r="F28" s="218" t="s">
        <v>62</v>
      </c>
      <c r="G28" s="218" t="s">
        <v>106</v>
      </c>
      <c r="H28" s="218" t="s">
        <v>107</v>
      </c>
      <c r="I28" s="218" t="s">
        <v>108</v>
      </c>
      <c r="J28" s="218" t="s">
        <v>109</v>
      </c>
      <c r="K28" s="218" t="s">
        <v>110</v>
      </c>
      <c r="L28" s="218" t="s">
        <v>111</v>
      </c>
      <c r="M28" s="218" t="s">
        <v>112</v>
      </c>
      <c r="N28" s="218" t="s">
        <v>113</v>
      </c>
      <c r="O28" s="218" t="s">
        <v>114</v>
      </c>
      <c r="P28" s="218" t="s">
        <v>115</v>
      </c>
      <c r="T28" s="86"/>
      <c r="U28" s="86"/>
      <c r="V28" s="86"/>
    </row>
    <row r="29" spans="3:22">
      <c r="D29" s="216" t="s">
        <v>128</v>
      </c>
      <c r="E29" s="219" t="s">
        <v>105</v>
      </c>
      <c r="F29" s="219" t="s">
        <v>62</v>
      </c>
      <c r="G29" s="219" t="s">
        <v>106</v>
      </c>
      <c r="H29" s="219" t="s">
        <v>107</v>
      </c>
      <c r="I29" s="219" t="s">
        <v>108</v>
      </c>
      <c r="J29" s="219" t="s">
        <v>109</v>
      </c>
      <c r="K29" s="219" t="s">
        <v>110</v>
      </c>
      <c r="L29" s="219" t="s">
        <v>111</v>
      </c>
      <c r="M29" s="219" t="s">
        <v>112</v>
      </c>
      <c r="N29" s="219" t="s">
        <v>113</v>
      </c>
      <c r="O29" s="219" t="s">
        <v>114</v>
      </c>
      <c r="P29" s="219" t="s">
        <v>115</v>
      </c>
      <c r="T29" s="86"/>
      <c r="U29" s="86"/>
      <c r="V29" s="86"/>
    </row>
    <row r="30" spans="3:22">
      <c r="D30" s="216" t="s">
        <v>129</v>
      </c>
      <c r="E30" s="219" t="s">
        <v>105</v>
      </c>
      <c r="F30" s="219" t="s">
        <v>62</v>
      </c>
      <c r="G30" s="219" t="s">
        <v>106</v>
      </c>
      <c r="H30" s="219" t="s">
        <v>107</v>
      </c>
      <c r="I30" s="219" t="s">
        <v>108</v>
      </c>
      <c r="J30" s="219" t="s">
        <v>109</v>
      </c>
      <c r="K30" s="219" t="s">
        <v>110</v>
      </c>
      <c r="L30" s="219" t="s">
        <v>111</v>
      </c>
      <c r="M30" s="219" t="s">
        <v>112</v>
      </c>
      <c r="N30" s="219" t="s">
        <v>113</v>
      </c>
      <c r="O30" s="219" t="s">
        <v>114</v>
      </c>
      <c r="P30" s="219" t="s">
        <v>115</v>
      </c>
      <c r="T30" s="86"/>
      <c r="U30" s="86"/>
      <c r="V30" s="86"/>
    </row>
    <row r="31" spans="3:22">
      <c r="D31" s="220" t="s">
        <v>130</v>
      </c>
      <c r="E31" s="221" t="s">
        <v>115</v>
      </c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T31" s="86"/>
      <c r="U31" s="86"/>
      <c r="V31" s="86"/>
    </row>
  </sheetData>
  <phoneticPr fontId="3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T7"/>
  <sheetViews>
    <sheetView showGridLines="0" workbookViewId="0"/>
  </sheetViews>
  <sheetFormatPr defaultRowHeight="13.5"/>
  <cols>
    <col min="1" max="2" width="12.75" style="9" customWidth="1"/>
    <col min="3" max="3" width="9" style="9" customWidth="1"/>
    <col min="4" max="5" width="12.75" style="9" customWidth="1"/>
    <col min="6" max="6" width="9" style="9" customWidth="1"/>
    <col min="7" max="8" width="12.75" style="9" customWidth="1"/>
    <col min="9" max="9" width="9" style="9"/>
    <col min="10" max="11" width="12.75" style="9" customWidth="1"/>
    <col min="12" max="12" width="9" style="9" customWidth="1"/>
    <col min="13" max="14" width="12.75" style="9" customWidth="1"/>
    <col min="15" max="15" width="9" style="9" customWidth="1"/>
    <col min="16" max="17" width="12.75" style="9" customWidth="1"/>
    <col min="18" max="18" width="9" style="9"/>
    <col min="19" max="22" width="12.75" style="9" customWidth="1"/>
    <col min="23" max="23" width="9" style="9"/>
    <col min="24" max="25" width="12.75" style="9" customWidth="1"/>
    <col min="26" max="16384" width="9" style="9"/>
  </cols>
  <sheetData>
    <row r="1" spans="1:20" s="8" customFormat="1">
      <c r="A1" s="167" t="s">
        <v>69</v>
      </c>
      <c r="B1" s="168"/>
      <c r="D1" s="167" t="s">
        <v>15</v>
      </c>
      <c r="E1" s="168"/>
      <c r="G1" s="167" t="s">
        <v>16</v>
      </c>
      <c r="H1" s="168"/>
      <c r="J1" s="167" t="s">
        <v>50</v>
      </c>
      <c r="K1" s="168"/>
      <c r="M1" s="167" t="s">
        <v>52</v>
      </c>
      <c r="N1" s="168"/>
      <c r="P1" s="167" t="s">
        <v>53</v>
      </c>
      <c r="Q1" s="168"/>
      <c r="S1" s="167" t="s">
        <v>54</v>
      </c>
      <c r="T1" s="168"/>
    </row>
    <row r="3" spans="1:20">
      <c r="A3" s="10" t="s">
        <v>93</v>
      </c>
      <c r="B3" s="10" t="s">
        <v>94</v>
      </c>
      <c r="D3" s="10" t="s">
        <v>93</v>
      </c>
      <c r="E3" s="10" t="s">
        <v>94</v>
      </c>
      <c r="G3" s="10" t="s">
        <v>93</v>
      </c>
      <c r="H3" s="10" t="s">
        <v>94</v>
      </c>
      <c r="J3" s="10" t="s">
        <v>93</v>
      </c>
      <c r="K3" s="10" t="s">
        <v>94</v>
      </c>
      <c r="M3" s="10" t="s">
        <v>93</v>
      </c>
      <c r="N3" s="10" t="s">
        <v>94</v>
      </c>
      <c r="P3" s="10" t="s">
        <v>93</v>
      </c>
      <c r="Q3" s="10" t="s">
        <v>94</v>
      </c>
      <c r="S3" s="10" t="s">
        <v>93</v>
      </c>
      <c r="T3" s="10" t="s">
        <v>94</v>
      </c>
    </row>
    <row r="4" spans="1:20">
      <c r="A4" s="12" t="str">
        <f>"=講演会収益"</f>
        <v>=講演会収益</v>
      </c>
      <c r="B4" s="11" t="str">
        <f>"=参加費収益"</f>
        <v>=参加費収益</v>
      </c>
      <c r="D4" s="12" t="str">
        <f>"=ｼﾝﾎﾟｼﾞｳﾑ収益"</f>
        <v>=ｼﾝﾎﾟｼﾞｳﾑ収益</v>
      </c>
      <c r="E4" s="11" t="str">
        <f>"=参加費収益"</f>
        <v>=参加費収益</v>
      </c>
      <c r="G4" s="12" t="str">
        <f>"=講習会収益"</f>
        <v>=講習会収益</v>
      </c>
      <c r="H4" s="11" t="str">
        <f>"=参加費収益"</f>
        <v>=参加費収益</v>
      </c>
      <c r="J4" s="12" t="str">
        <f>"=見学会収益"</f>
        <v>=見学会収益</v>
      </c>
      <c r="K4" s="11" t="str">
        <f>"=参加費収益"</f>
        <v>=参加費収益</v>
      </c>
      <c r="M4" s="12" t="str">
        <f>"=交流会収益"</f>
        <v>=交流会収益</v>
      </c>
      <c r="N4" s="11" t="str">
        <f>"=参加費収益"</f>
        <v>=参加費収益</v>
      </c>
      <c r="P4" s="12" t="str">
        <f>"=その他収益"</f>
        <v>=その他収益</v>
      </c>
      <c r="Q4" s="11" t="str">
        <f>"=参加費収益"</f>
        <v>=参加費収益</v>
      </c>
      <c r="S4" s="12" t="str">
        <f>"=雑収益"</f>
        <v>=雑収益</v>
      </c>
      <c r="T4" s="11" t="str">
        <f>"=受取利息"</f>
        <v>=受取利息</v>
      </c>
    </row>
    <row r="6" spans="1:20">
      <c r="A6" s="10" t="s">
        <v>93</v>
      </c>
      <c r="B6" s="10" t="s">
        <v>94</v>
      </c>
      <c r="D6" s="10" t="s">
        <v>93</v>
      </c>
      <c r="E6" s="10" t="s">
        <v>94</v>
      </c>
      <c r="G6" s="10" t="s">
        <v>93</v>
      </c>
      <c r="H6" s="10" t="s">
        <v>94</v>
      </c>
      <c r="J6" s="10" t="s">
        <v>93</v>
      </c>
      <c r="K6" s="10" t="s">
        <v>94</v>
      </c>
      <c r="M6" s="10" t="s">
        <v>93</v>
      </c>
      <c r="N6" s="10" t="s">
        <v>94</v>
      </c>
      <c r="P6" s="10" t="s">
        <v>93</v>
      </c>
      <c r="Q6" s="10" t="s">
        <v>94</v>
      </c>
      <c r="S6" s="10" t="s">
        <v>93</v>
      </c>
      <c r="T6" s="10" t="s">
        <v>94</v>
      </c>
    </row>
    <row r="7" spans="1:20">
      <c r="A7" s="12" t="str">
        <f>$A$4</f>
        <v>=講演会収益</v>
      </c>
      <c r="B7" s="11" t="str">
        <f>"=その他収益"</f>
        <v>=その他収益</v>
      </c>
      <c r="D7" s="12" t="str">
        <f>$D$4</f>
        <v>=ｼﾝﾎﾟｼﾞｳﾑ収益</v>
      </c>
      <c r="E7" s="11" t="str">
        <f>"=その他収益"</f>
        <v>=その他収益</v>
      </c>
      <c r="G7" s="12" t="str">
        <f>$G$4</f>
        <v>=講習会収益</v>
      </c>
      <c r="H7" s="11" t="str">
        <f>"=その他収益"</f>
        <v>=その他収益</v>
      </c>
      <c r="J7" s="12" t="str">
        <f>$J$4</f>
        <v>=見学会収益</v>
      </c>
      <c r="K7" s="11" t="str">
        <f>"=その他収益"</f>
        <v>=その他収益</v>
      </c>
      <c r="M7" s="12" t="str">
        <f>$M$4</f>
        <v>=交流会収益</v>
      </c>
      <c r="N7" s="11" t="str">
        <f>"=その他収益"</f>
        <v>=その他収益</v>
      </c>
      <c r="P7" s="12" t="str">
        <f>$P$4</f>
        <v>=その他収益</v>
      </c>
      <c r="Q7" s="11" t="str">
        <f>"=その他収益"</f>
        <v>=その他収益</v>
      </c>
      <c r="S7" s="12" t="str">
        <f>$S$4</f>
        <v>=雑収益</v>
      </c>
      <c r="T7" s="11" t="str">
        <f>"=その他雑収益"</f>
        <v>=その他雑収益</v>
      </c>
    </row>
  </sheetData>
  <phoneticPr fontId="3"/>
  <printOptions headings="1"/>
  <pageMargins left="0.39370078740157483" right="0.39370078740157483" top="0.39370078740157483" bottom="0.39370078740157483" header="0.51181102362204722" footer="0.51181102362204722"/>
  <pageSetup paperSize="8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7"/>
  <sheetViews>
    <sheetView showGridLines="0" zoomScaleNormal="100" workbookViewId="0"/>
  </sheetViews>
  <sheetFormatPr defaultRowHeight="13.5"/>
  <cols>
    <col min="1" max="2" width="12.75" style="9" customWidth="1"/>
    <col min="3" max="3" width="9" style="9" customWidth="1"/>
    <col min="4" max="5" width="12.75" style="9" customWidth="1"/>
    <col min="6" max="6" width="9" style="9" customWidth="1"/>
    <col min="7" max="8" width="12.75" style="9" customWidth="1"/>
    <col min="9" max="9" width="9" style="9" customWidth="1"/>
    <col min="10" max="11" width="12.75" style="9" customWidth="1"/>
    <col min="12" max="12" width="9" style="9" customWidth="1"/>
    <col min="13" max="14" width="12.75" style="9" customWidth="1"/>
    <col min="15" max="15" width="9" style="9" customWidth="1"/>
    <col min="16" max="17" width="12.75" style="9" customWidth="1"/>
    <col min="18" max="18" width="9" style="9" customWidth="1"/>
    <col min="19" max="20" width="12.75" customWidth="1"/>
    <col min="22" max="23" width="12.75" style="9" customWidth="1"/>
    <col min="24" max="24" width="9" style="9" customWidth="1"/>
    <col min="25" max="26" width="12.75" style="9" customWidth="1"/>
    <col min="27" max="16384" width="9" style="9"/>
  </cols>
  <sheetData>
    <row r="1" spans="1:26" s="8" customFormat="1">
      <c r="A1" s="165" t="s">
        <v>17</v>
      </c>
      <c r="B1" s="166"/>
      <c r="D1" s="165" t="s">
        <v>51</v>
      </c>
      <c r="E1" s="166"/>
      <c r="G1" s="165" t="s">
        <v>18</v>
      </c>
      <c r="H1" s="166"/>
      <c r="J1" s="165" t="s">
        <v>19</v>
      </c>
      <c r="K1" s="166"/>
      <c r="M1" s="165" t="s">
        <v>20</v>
      </c>
      <c r="N1" s="166"/>
      <c r="P1" s="165" t="s">
        <v>21</v>
      </c>
      <c r="Q1" s="166"/>
      <c r="S1" s="165" t="s">
        <v>22</v>
      </c>
      <c r="T1" s="166"/>
      <c r="V1" s="165" t="s">
        <v>23</v>
      </c>
      <c r="W1" s="166"/>
      <c r="Y1" s="165" t="s">
        <v>134</v>
      </c>
      <c r="Z1" s="166"/>
    </row>
    <row r="3" spans="1:26">
      <c r="A3" s="10" t="s">
        <v>93</v>
      </c>
      <c r="B3" s="10" t="s">
        <v>94</v>
      </c>
      <c r="D3" s="10" t="s">
        <v>93</v>
      </c>
      <c r="E3" s="10" t="s">
        <v>94</v>
      </c>
      <c r="G3" s="10" t="s">
        <v>93</v>
      </c>
      <c r="H3" s="10" t="s">
        <v>94</v>
      </c>
      <c r="J3" s="10" t="s">
        <v>93</v>
      </c>
      <c r="K3" s="10" t="s">
        <v>94</v>
      </c>
      <c r="M3" s="10" t="s">
        <v>93</v>
      </c>
      <c r="N3" s="10" t="s">
        <v>94</v>
      </c>
      <c r="P3" s="10" t="s">
        <v>93</v>
      </c>
      <c r="Q3" s="10" t="s">
        <v>94</v>
      </c>
      <c r="S3" s="10" t="s">
        <v>93</v>
      </c>
      <c r="T3" s="10" t="s">
        <v>94</v>
      </c>
      <c r="V3" s="10" t="s">
        <v>93</v>
      </c>
      <c r="W3" s="10" t="s">
        <v>94</v>
      </c>
      <c r="Y3" s="10" t="s">
        <v>93</v>
      </c>
      <c r="Z3" s="10" t="s">
        <v>94</v>
      </c>
    </row>
    <row r="4" spans="1:26">
      <c r="A4" s="12" t="str">
        <f>"=講演会費"</f>
        <v>=講演会費</v>
      </c>
      <c r="B4" s="12" t="str">
        <f>"=臨時雇賃金"</f>
        <v>=臨時雇賃金</v>
      </c>
      <c r="D4" s="12" t="str">
        <f>"=ｼﾝﾎﾟｼﾞｳﾑ費"</f>
        <v>=ｼﾝﾎﾟｼﾞｳﾑ費</v>
      </c>
      <c r="E4" s="12" t="str">
        <f>"=臨時雇賃金"</f>
        <v>=臨時雇賃金</v>
      </c>
      <c r="G4" s="12" t="str">
        <f>"=講習会費"</f>
        <v>=講習会費</v>
      </c>
      <c r="H4" s="12" t="str">
        <f>"=臨時雇賃金"</f>
        <v>=臨時雇賃金</v>
      </c>
      <c r="J4" s="12" t="str">
        <f>"=見学会費"</f>
        <v>=見学会費</v>
      </c>
      <c r="K4" s="12" t="str">
        <f>"=臨時雇賃金"</f>
        <v>=臨時雇賃金</v>
      </c>
      <c r="M4" s="12" t="str">
        <f>"=交流会費"</f>
        <v>=交流会費</v>
      </c>
      <c r="N4" s="12" t="str">
        <f>"=臨時雇賃金"</f>
        <v>=臨時雇賃金</v>
      </c>
      <c r="P4" s="12" t="str">
        <f>"=会議費"</f>
        <v>=会議費</v>
      </c>
      <c r="Q4" s="12" t="str">
        <f>"=臨時雇賃金"</f>
        <v>=臨時雇賃金</v>
      </c>
      <c r="S4" s="12" t="str">
        <f>"=委員会費"</f>
        <v>=委員会費</v>
      </c>
      <c r="T4" s="12" t="str">
        <f>"=臨時雇賃金"</f>
        <v>=臨時雇賃金</v>
      </c>
      <c r="V4" s="12" t="str">
        <f>"=その他費用"</f>
        <v>=その他費用</v>
      </c>
      <c r="W4" s="12" t="str">
        <f>"=臨時雇賃金"</f>
        <v>=臨時雇賃金</v>
      </c>
      <c r="Y4" s="12" t="str">
        <f>"=雑費"</f>
        <v>=雑費</v>
      </c>
      <c r="Z4" s="12" t="str">
        <f>"=雑費"</f>
        <v>=雑費</v>
      </c>
    </row>
    <row r="5" spans="1:26">
      <c r="S5" s="9"/>
      <c r="T5" s="9"/>
    </row>
    <row r="6" spans="1:26">
      <c r="A6" s="10" t="s">
        <v>93</v>
      </c>
      <c r="B6" s="10" t="s">
        <v>94</v>
      </c>
      <c r="D6" s="10" t="s">
        <v>93</v>
      </c>
      <c r="E6" s="10" t="s">
        <v>94</v>
      </c>
      <c r="G6" s="10" t="s">
        <v>93</v>
      </c>
      <c r="H6" s="10" t="s">
        <v>94</v>
      </c>
      <c r="J6" s="10" t="s">
        <v>93</v>
      </c>
      <c r="K6" s="10" t="s">
        <v>94</v>
      </c>
      <c r="M6" s="10" t="s">
        <v>93</v>
      </c>
      <c r="N6" s="10" t="s">
        <v>94</v>
      </c>
      <c r="P6" s="10" t="s">
        <v>93</v>
      </c>
      <c r="Q6" s="10" t="s">
        <v>94</v>
      </c>
      <c r="S6" s="10" t="s">
        <v>93</v>
      </c>
      <c r="T6" s="10" t="s">
        <v>94</v>
      </c>
      <c r="V6" s="10" t="s">
        <v>93</v>
      </c>
      <c r="W6" s="10" t="s">
        <v>94</v>
      </c>
    </row>
    <row r="7" spans="1:26">
      <c r="A7" s="12" t="str">
        <f>A$4</f>
        <v>=講演会費</v>
      </c>
      <c r="B7" s="12" t="str">
        <f>"=会議費"</f>
        <v>=会議費</v>
      </c>
      <c r="D7" s="12" t="str">
        <f>D$4</f>
        <v>=ｼﾝﾎﾟｼﾞｳﾑ費</v>
      </c>
      <c r="E7" s="12" t="str">
        <f>"=会議費"</f>
        <v>=会議費</v>
      </c>
      <c r="G7" s="12" t="str">
        <f>G$4</f>
        <v>=講習会費</v>
      </c>
      <c r="H7" s="12" t="str">
        <f>"=会議費"</f>
        <v>=会議費</v>
      </c>
      <c r="J7" s="12" t="str">
        <f>J$4</f>
        <v>=見学会費</v>
      </c>
      <c r="K7" s="12" t="str">
        <f>"=会議費"</f>
        <v>=会議費</v>
      </c>
      <c r="M7" s="12" t="str">
        <f>M$4</f>
        <v>=交流会費</v>
      </c>
      <c r="N7" s="12" t="str">
        <f>"=会議費"</f>
        <v>=会議費</v>
      </c>
      <c r="P7" s="12" t="str">
        <f>P$4</f>
        <v>=会議費</v>
      </c>
      <c r="Q7" s="12" t="str">
        <f>"=会議費"</f>
        <v>=会議費</v>
      </c>
      <c r="S7" s="12" t="str">
        <f>S$4</f>
        <v>=委員会費</v>
      </c>
      <c r="T7" s="12" t="str">
        <f>"=会議費"</f>
        <v>=会議費</v>
      </c>
      <c r="V7" s="12" t="str">
        <f>V$4</f>
        <v>=その他費用</v>
      </c>
      <c r="W7" s="12" t="str">
        <f>"=会議費"</f>
        <v>=会議費</v>
      </c>
    </row>
    <row r="8" spans="1:26">
      <c r="S8" s="9"/>
      <c r="T8" s="9"/>
    </row>
    <row r="9" spans="1:26">
      <c r="A9" s="10" t="s">
        <v>93</v>
      </c>
      <c r="B9" s="10" t="s">
        <v>94</v>
      </c>
      <c r="D9" s="10" t="s">
        <v>93</v>
      </c>
      <c r="E9" s="10" t="s">
        <v>94</v>
      </c>
      <c r="G9" s="10" t="s">
        <v>93</v>
      </c>
      <c r="H9" s="10" t="s">
        <v>94</v>
      </c>
      <c r="J9" s="10" t="s">
        <v>93</v>
      </c>
      <c r="K9" s="10" t="s">
        <v>94</v>
      </c>
      <c r="M9" s="10" t="s">
        <v>93</v>
      </c>
      <c r="N9" s="10" t="s">
        <v>94</v>
      </c>
      <c r="P9" s="10" t="s">
        <v>93</v>
      </c>
      <c r="Q9" s="10" t="s">
        <v>94</v>
      </c>
      <c r="S9" s="10" t="s">
        <v>93</v>
      </c>
      <c r="T9" s="10" t="s">
        <v>94</v>
      </c>
      <c r="V9" s="10" t="s">
        <v>93</v>
      </c>
      <c r="W9" s="10" t="s">
        <v>94</v>
      </c>
    </row>
    <row r="10" spans="1:26">
      <c r="A10" s="12" t="str">
        <f>A$4</f>
        <v>=講演会費</v>
      </c>
      <c r="B10" s="11" t="str">
        <f>"=旅費交通費"</f>
        <v>=旅費交通費</v>
      </c>
      <c r="D10" s="12" t="str">
        <f>D$4</f>
        <v>=ｼﾝﾎﾟｼﾞｳﾑ費</v>
      </c>
      <c r="E10" s="11" t="str">
        <f>"=旅費交通費"</f>
        <v>=旅費交通費</v>
      </c>
      <c r="G10" s="12" t="str">
        <f>G$4</f>
        <v>=講習会費</v>
      </c>
      <c r="H10" s="11" t="str">
        <f>"=旅費交通費"</f>
        <v>=旅費交通費</v>
      </c>
      <c r="J10" s="12" t="str">
        <f>J$4</f>
        <v>=見学会費</v>
      </c>
      <c r="K10" s="11" t="str">
        <f>"=旅費交通費"</f>
        <v>=旅費交通費</v>
      </c>
      <c r="M10" s="12" t="str">
        <f>M$4</f>
        <v>=交流会費</v>
      </c>
      <c r="N10" s="11" t="str">
        <f>"=旅費交通費"</f>
        <v>=旅費交通費</v>
      </c>
      <c r="P10" s="12" t="str">
        <f>P$4</f>
        <v>=会議費</v>
      </c>
      <c r="Q10" s="11" t="str">
        <f>"=旅費交通費"</f>
        <v>=旅費交通費</v>
      </c>
      <c r="S10" s="12" t="str">
        <f>S$4</f>
        <v>=委員会費</v>
      </c>
      <c r="T10" s="11" t="str">
        <f>"=旅費交通費"</f>
        <v>=旅費交通費</v>
      </c>
      <c r="V10" s="12" t="str">
        <f>V$4</f>
        <v>=その他費用</v>
      </c>
      <c r="W10" s="11" t="str">
        <f>"=旅費交通費"</f>
        <v>=旅費交通費</v>
      </c>
    </row>
    <row r="11" spans="1:26">
      <c r="S11" s="9"/>
      <c r="T11" s="9"/>
    </row>
    <row r="12" spans="1:26">
      <c r="A12" s="10" t="s">
        <v>93</v>
      </c>
      <c r="B12" s="10" t="s">
        <v>94</v>
      </c>
      <c r="D12" s="10" t="s">
        <v>93</v>
      </c>
      <c r="E12" s="10" t="s">
        <v>94</v>
      </c>
      <c r="G12" s="10" t="s">
        <v>93</v>
      </c>
      <c r="H12" s="10" t="s">
        <v>94</v>
      </c>
      <c r="J12" s="10" t="s">
        <v>93</v>
      </c>
      <c r="K12" s="10" t="s">
        <v>94</v>
      </c>
      <c r="M12" s="10" t="s">
        <v>93</v>
      </c>
      <c r="N12" s="10" t="s">
        <v>94</v>
      </c>
      <c r="P12" s="10" t="s">
        <v>93</v>
      </c>
      <c r="Q12" s="10" t="s">
        <v>94</v>
      </c>
      <c r="S12" s="10" t="s">
        <v>93</v>
      </c>
      <c r="T12" s="10" t="s">
        <v>94</v>
      </c>
      <c r="V12" s="10" t="s">
        <v>93</v>
      </c>
      <c r="W12" s="10" t="s">
        <v>94</v>
      </c>
    </row>
    <row r="13" spans="1:26">
      <c r="A13" s="12" t="str">
        <f>A$4</f>
        <v>=講演会費</v>
      </c>
      <c r="B13" s="11" t="str">
        <f>"=通信･運搬費"</f>
        <v>=通信･運搬費</v>
      </c>
      <c r="D13" s="12" t="str">
        <f>D$4</f>
        <v>=ｼﾝﾎﾟｼﾞｳﾑ費</v>
      </c>
      <c r="E13" s="11" t="str">
        <f>"=通信･運搬費"</f>
        <v>=通信･運搬費</v>
      </c>
      <c r="G13" s="12" t="str">
        <f>G$4</f>
        <v>=講習会費</v>
      </c>
      <c r="H13" s="11" t="str">
        <f>"=通信･運搬費"</f>
        <v>=通信･運搬費</v>
      </c>
      <c r="J13" s="12" t="str">
        <f>J$4</f>
        <v>=見学会費</v>
      </c>
      <c r="K13" s="11" t="str">
        <f>"=通信･運搬費"</f>
        <v>=通信･運搬費</v>
      </c>
      <c r="M13" s="12" t="str">
        <f>M$4</f>
        <v>=交流会費</v>
      </c>
      <c r="N13" s="11" t="str">
        <f>"=通信･運搬費"</f>
        <v>=通信･運搬費</v>
      </c>
      <c r="P13" s="12" t="str">
        <f>P$4</f>
        <v>=会議費</v>
      </c>
      <c r="Q13" s="11" t="str">
        <f>"=通信･運搬費"</f>
        <v>=通信･運搬費</v>
      </c>
      <c r="S13" s="12" t="str">
        <f>S$4</f>
        <v>=委員会費</v>
      </c>
      <c r="T13" s="11" t="str">
        <f>"=通信･運搬費"</f>
        <v>=通信･運搬費</v>
      </c>
      <c r="V13" s="12" t="str">
        <f>V$4</f>
        <v>=その他費用</v>
      </c>
      <c r="W13" s="11" t="str">
        <f>"=通信･運搬費"</f>
        <v>=通信･運搬費</v>
      </c>
    </row>
    <row r="14" spans="1:26">
      <c r="S14" s="9"/>
      <c r="T14" s="9"/>
    </row>
    <row r="15" spans="1:26">
      <c r="A15" s="10" t="s">
        <v>93</v>
      </c>
      <c r="B15" s="10" t="s">
        <v>94</v>
      </c>
      <c r="D15" s="10" t="s">
        <v>93</v>
      </c>
      <c r="E15" s="10" t="s">
        <v>94</v>
      </c>
      <c r="G15" s="10" t="s">
        <v>93</v>
      </c>
      <c r="H15" s="10" t="s">
        <v>94</v>
      </c>
      <c r="J15" s="10" t="s">
        <v>93</v>
      </c>
      <c r="K15" s="10" t="s">
        <v>94</v>
      </c>
      <c r="M15" s="10" t="s">
        <v>93</v>
      </c>
      <c r="N15" s="10" t="s">
        <v>94</v>
      </c>
      <c r="P15" s="10" t="s">
        <v>93</v>
      </c>
      <c r="Q15" s="10" t="s">
        <v>94</v>
      </c>
      <c r="S15" s="10" t="s">
        <v>93</v>
      </c>
      <c r="T15" s="10" t="s">
        <v>94</v>
      </c>
      <c r="V15" s="10" t="s">
        <v>93</v>
      </c>
      <c r="W15" s="10" t="s">
        <v>94</v>
      </c>
    </row>
    <row r="16" spans="1:26">
      <c r="A16" s="12" t="str">
        <f>A$4</f>
        <v>=講演会費</v>
      </c>
      <c r="B16" s="11" t="str">
        <f>"=消耗什器備品費"</f>
        <v>=消耗什器備品費</v>
      </c>
      <c r="D16" s="12" t="str">
        <f>D$4</f>
        <v>=ｼﾝﾎﾟｼﾞｳﾑ費</v>
      </c>
      <c r="E16" s="11" t="str">
        <f>"=消耗什器備品費"</f>
        <v>=消耗什器備品費</v>
      </c>
      <c r="G16" s="12" t="str">
        <f>G$4</f>
        <v>=講習会費</v>
      </c>
      <c r="H16" s="11" t="str">
        <f>"=消耗什器備品費"</f>
        <v>=消耗什器備品費</v>
      </c>
      <c r="J16" s="12" t="str">
        <f>J$4</f>
        <v>=見学会費</v>
      </c>
      <c r="K16" s="11" t="str">
        <f>"=消耗什器備品費"</f>
        <v>=消耗什器備品費</v>
      </c>
      <c r="M16" s="12" t="str">
        <f>M$4</f>
        <v>=交流会費</v>
      </c>
      <c r="N16" s="11" t="str">
        <f>"=消耗什器備品費"</f>
        <v>=消耗什器備品費</v>
      </c>
      <c r="P16" s="12" t="str">
        <f>P$4</f>
        <v>=会議費</v>
      </c>
      <c r="Q16" s="11" t="str">
        <f>"=消耗什器備品費"</f>
        <v>=消耗什器備品費</v>
      </c>
      <c r="S16" s="12" t="str">
        <f>S$4</f>
        <v>=委員会費</v>
      </c>
      <c r="T16" s="11" t="str">
        <f>"=消耗什器備品費"</f>
        <v>=消耗什器備品費</v>
      </c>
      <c r="V16" s="12" t="str">
        <f>V$4</f>
        <v>=その他費用</v>
      </c>
      <c r="W16" s="11" t="str">
        <f>"=消耗什器備品費"</f>
        <v>=消耗什器備品費</v>
      </c>
    </row>
    <row r="17" spans="1:23">
      <c r="S17" s="9"/>
      <c r="T17" s="9"/>
    </row>
    <row r="18" spans="1:23">
      <c r="A18" s="10" t="s">
        <v>93</v>
      </c>
      <c r="B18" s="10" t="s">
        <v>94</v>
      </c>
      <c r="D18" s="10" t="s">
        <v>93</v>
      </c>
      <c r="E18" s="10" t="s">
        <v>94</v>
      </c>
      <c r="G18" s="10" t="s">
        <v>93</v>
      </c>
      <c r="H18" s="10" t="s">
        <v>94</v>
      </c>
      <c r="J18" s="10" t="s">
        <v>93</v>
      </c>
      <c r="K18" s="10" t="s">
        <v>94</v>
      </c>
      <c r="M18" s="10" t="s">
        <v>93</v>
      </c>
      <c r="N18" s="10" t="s">
        <v>94</v>
      </c>
      <c r="P18" s="10" t="s">
        <v>93</v>
      </c>
      <c r="Q18" s="10" t="s">
        <v>94</v>
      </c>
      <c r="S18" s="10" t="s">
        <v>93</v>
      </c>
      <c r="T18" s="10" t="s">
        <v>94</v>
      </c>
      <c r="V18" s="10" t="s">
        <v>93</v>
      </c>
      <c r="W18" s="10" t="s">
        <v>94</v>
      </c>
    </row>
    <row r="19" spans="1:23">
      <c r="A19" s="12" t="str">
        <f>A$4</f>
        <v>=講演会費</v>
      </c>
      <c r="B19" s="11" t="str">
        <f>"=印刷製本費"</f>
        <v>=印刷製本費</v>
      </c>
      <c r="D19" s="12" t="str">
        <f>D$4</f>
        <v>=ｼﾝﾎﾟｼﾞｳﾑ費</v>
      </c>
      <c r="E19" s="11" t="str">
        <f>"=印刷製本費"</f>
        <v>=印刷製本費</v>
      </c>
      <c r="G19" s="12" t="str">
        <f>G$4</f>
        <v>=講習会費</v>
      </c>
      <c r="H19" s="11" t="str">
        <f>"=印刷製本費"</f>
        <v>=印刷製本費</v>
      </c>
      <c r="J19" s="12" t="str">
        <f>J$4</f>
        <v>=見学会費</v>
      </c>
      <c r="K19" s="11" t="str">
        <f>"=印刷製本費"</f>
        <v>=印刷製本費</v>
      </c>
      <c r="M19" s="12" t="str">
        <f>M$4</f>
        <v>=交流会費</v>
      </c>
      <c r="N19" s="11" t="str">
        <f>"=印刷製本費"</f>
        <v>=印刷製本費</v>
      </c>
      <c r="P19" s="12" t="str">
        <f>P$4</f>
        <v>=会議費</v>
      </c>
      <c r="Q19" s="11" t="str">
        <f>"=印刷製本費"</f>
        <v>=印刷製本費</v>
      </c>
      <c r="S19" s="12" t="str">
        <f>S$4</f>
        <v>=委員会費</v>
      </c>
      <c r="T19" s="11" t="str">
        <f>"=印刷製本費"</f>
        <v>=印刷製本費</v>
      </c>
      <c r="V19" s="12" t="str">
        <f>V$4</f>
        <v>=その他費用</v>
      </c>
      <c r="W19" s="11" t="str">
        <f>"=印刷製本費"</f>
        <v>=印刷製本費</v>
      </c>
    </row>
    <row r="20" spans="1:23">
      <c r="S20" s="9"/>
      <c r="T20" s="9"/>
    </row>
    <row r="21" spans="1:23">
      <c r="A21" s="10" t="s">
        <v>93</v>
      </c>
      <c r="B21" s="10" t="s">
        <v>94</v>
      </c>
      <c r="D21" s="10" t="s">
        <v>93</v>
      </c>
      <c r="E21" s="10" t="s">
        <v>94</v>
      </c>
      <c r="G21" s="10" t="s">
        <v>93</v>
      </c>
      <c r="H21" s="10" t="s">
        <v>94</v>
      </c>
      <c r="J21" s="10" t="s">
        <v>93</v>
      </c>
      <c r="K21" s="10" t="s">
        <v>94</v>
      </c>
      <c r="M21" s="10" t="s">
        <v>93</v>
      </c>
      <c r="N21" s="10" t="s">
        <v>94</v>
      </c>
      <c r="P21" s="10" t="s">
        <v>93</v>
      </c>
      <c r="Q21" s="10" t="s">
        <v>94</v>
      </c>
      <c r="S21" s="10" t="s">
        <v>93</v>
      </c>
      <c r="T21" s="10" t="s">
        <v>94</v>
      </c>
      <c r="V21" s="10" t="s">
        <v>93</v>
      </c>
      <c r="W21" s="10" t="s">
        <v>94</v>
      </c>
    </row>
    <row r="22" spans="1:23">
      <c r="A22" s="12" t="str">
        <f>A$4</f>
        <v>=講演会費</v>
      </c>
      <c r="B22" s="11" t="str">
        <f>"=賃借料"</f>
        <v>=賃借料</v>
      </c>
      <c r="D22" s="12" t="str">
        <f>D$4</f>
        <v>=ｼﾝﾎﾟｼﾞｳﾑ費</v>
      </c>
      <c r="E22" s="11" t="str">
        <f>"=賃借料"</f>
        <v>=賃借料</v>
      </c>
      <c r="G22" s="12" t="str">
        <f>G$4</f>
        <v>=講習会費</v>
      </c>
      <c r="H22" s="11" t="str">
        <f>"=賃借料"</f>
        <v>=賃借料</v>
      </c>
      <c r="J22" s="12" t="str">
        <f>J$4</f>
        <v>=見学会費</v>
      </c>
      <c r="K22" s="11" t="str">
        <f>"=賃借料"</f>
        <v>=賃借料</v>
      </c>
      <c r="M22" s="12" t="str">
        <f>M$4</f>
        <v>=交流会費</v>
      </c>
      <c r="N22" s="11" t="str">
        <f>"=賃借料"</f>
        <v>=賃借料</v>
      </c>
      <c r="P22" s="12" t="str">
        <f>P$4</f>
        <v>=会議費</v>
      </c>
      <c r="Q22" s="11" t="str">
        <f>"=賃借料"</f>
        <v>=賃借料</v>
      </c>
      <c r="S22" s="12" t="str">
        <f>S$4</f>
        <v>=委員会費</v>
      </c>
      <c r="T22" s="11" t="str">
        <f>"=賃借料"</f>
        <v>=賃借料</v>
      </c>
      <c r="V22" s="12" t="str">
        <f>V$4</f>
        <v>=その他費用</v>
      </c>
      <c r="W22" s="11" t="str">
        <f>"=賃借料"</f>
        <v>=賃借料</v>
      </c>
    </row>
    <row r="23" spans="1:23">
      <c r="S23" s="9"/>
      <c r="T23" s="9"/>
    </row>
    <row r="24" spans="1:23">
      <c r="A24" s="10" t="s">
        <v>93</v>
      </c>
      <c r="B24" s="10" t="s">
        <v>94</v>
      </c>
      <c r="D24" s="10" t="s">
        <v>93</v>
      </c>
      <c r="E24" s="10" t="s">
        <v>94</v>
      </c>
      <c r="G24" s="10" t="s">
        <v>93</v>
      </c>
      <c r="H24" s="10" t="s">
        <v>94</v>
      </c>
      <c r="J24" s="10" t="s">
        <v>93</v>
      </c>
      <c r="K24" s="10" t="s">
        <v>94</v>
      </c>
      <c r="M24" s="10" t="s">
        <v>93</v>
      </c>
      <c r="N24" s="10" t="s">
        <v>94</v>
      </c>
      <c r="P24" s="10" t="s">
        <v>93</v>
      </c>
      <c r="Q24" s="10" t="s">
        <v>94</v>
      </c>
      <c r="S24" s="10" t="s">
        <v>93</v>
      </c>
      <c r="T24" s="10" t="s">
        <v>94</v>
      </c>
      <c r="V24" s="10" t="s">
        <v>93</v>
      </c>
      <c r="W24" s="10" t="s">
        <v>94</v>
      </c>
    </row>
    <row r="25" spans="1:23">
      <c r="A25" s="12" t="str">
        <f>A$4</f>
        <v>=講演会費</v>
      </c>
      <c r="B25" s="11" t="str">
        <f>"=保険料"</f>
        <v>=保険料</v>
      </c>
      <c r="D25" s="12" t="str">
        <f>D$4</f>
        <v>=ｼﾝﾎﾟｼﾞｳﾑ費</v>
      </c>
      <c r="E25" s="11" t="str">
        <f>"=保険料"</f>
        <v>=保険料</v>
      </c>
      <c r="G25" s="12" t="str">
        <f>G$4</f>
        <v>=講習会費</v>
      </c>
      <c r="H25" s="11" t="str">
        <f>"=保険料"</f>
        <v>=保険料</v>
      </c>
      <c r="J25" s="12" t="str">
        <f>J$4</f>
        <v>=見学会費</v>
      </c>
      <c r="K25" s="11" t="str">
        <f>"=保険料"</f>
        <v>=保険料</v>
      </c>
      <c r="M25" s="12" t="str">
        <f>M$4</f>
        <v>=交流会費</v>
      </c>
      <c r="N25" s="11" t="str">
        <f>"=保険料"</f>
        <v>=保険料</v>
      </c>
      <c r="P25" s="12" t="str">
        <f>P$4</f>
        <v>=会議費</v>
      </c>
      <c r="Q25" s="11" t="str">
        <f>"=保険料"</f>
        <v>=保険料</v>
      </c>
      <c r="S25" s="12" t="str">
        <f>S$4</f>
        <v>=委員会費</v>
      </c>
      <c r="T25" s="11" t="str">
        <f>"=保険料"</f>
        <v>=保険料</v>
      </c>
      <c r="V25" s="12" t="str">
        <f>V$4</f>
        <v>=その他費用</v>
      </c>
      <c r="W25" s="11" t="str">
        <f>"=保険料"</f>
        <v>=保険料</v>
      </c>
    </row>
    <row r="26" spans="1:23">
      <c r="S26" s="9"/>
      <c r="T26" s="9"/>
    </row>
    <row r="27" spans="1:23">
      <c r="A27" s="10" t="s">
        <v>93</v>
      </c>
      <c r="B27" s="10" t="s">
        <v>94</v>
      </c>
      <c r="D27" s="10" t="s">
        <v>93</v>
      </c>
      <c r="E27" s="10" t="s">
        <v>94</v>
      </c>
      <c r="G27" s="10" t="s">
        <v>93</v>
      </c>
      <c r="H27" s="10" t="s">
        <v>94</v>
      </c>
      <c r="J27" s="10" t="s">
        <v>93</v>
      </c>
      <c r="K27" s="10" t="s">
        <v>94</v>
      </c>
      <c r="M27" s="10" t="s">
        <v>93</v>
      </c>
      <c r="N27" s="10" t="s">
        <v>94</v>
      </c>
      <c r="P27" s="10" t="s">
        <v>93</v>
      </c>
      <c r="Q27" s="10" t="s">
        <v>94</v>
      </c>
      <c r="S27" s="10" t="s">
        <v>93</v>
      </c>
      <c r="T27" s="10" t="s">
        <v>94</v>
      </c>
      <c r="V27" s="10" t="s">
        <v>93</v>
      </c>
      <c r="W27" s="10" t="s">
        <v>94</v>
      </c>
    </row>
    <row r="28" spans="1:23">
      <c r="A28" s="12" t="str">
        <f>A$4</f>
        <v>=講演会費</v>
      </c>
      <c r="B28" s="11" t="str">
        <f>"=諸謝金"</f>
        <v>=諸謝金</v>
      </c>
      <c r="D28" s="12" t="str">
        <f>D$4</f>
        <v>=ｼﾝﾎﾟｼﾞｳﾑ費</v>
      </c>
      <c r="E28" s="11" t="str">
        <f>"=諸謝金"</f>
        <v>=諸謝金</v>
      </c>
      <c r="G28" s="12" t="str">
        <f>G$4</f>
        <v>=講習会費</v>
      </c>
      <c r="H28" s="11" t="str">
        <f>"=諸謝金"</f>
        <v>=諸謝金</v>
      </c>
      <c r="J28" s="12" t="str">
        <f>J$4</f>
        <v>=見学会費</v>
      </c>
      <c r="K28" s="11" t="str">
        <f>"=諸謝金"</f>
        <v>=諸謝金</v>
      </c>
      <c r="M28" s="12" t="str">
        <f>M$4</f>
        <v>=交流会費</v>
      </c>
      <c r="N28" s="11" t="str">
        <f>"=諸謝金"</f>
        <v>=諸謝金</v>
      </c>
      <c r="P28" s="12" t="str">
        <f>P$4</f>
        <v>=会議費</v>
      </c>
      <c r="Q28" s="11" t="str">
        <f>"=諸謝金"</f>
        <v>=諸謝金</v>
      </c>
      <c r="S28" s="12" t="str">
        <f>S$4</f>
        <v>=委員会費</v>
      </c>
      <c r="T28" s="11" t="str">
        <f>"=諸謝金"</f>
        <v>=諸謝金</v>
      </c>
      <c r="V28" s="12" t="str">
        <f>V$4</f>
        <v>=その他費用</v>
      </c>
      <c r="W28" s="11" t="str">
        <f>"=諸謝金"</f>
        <v>=諸謝金</v>
      </c>
    </row>
    <row r="29" spans="1:23">
      <c r="S29" s="9"/>
      <c r="T29" s="9"/>
    </row>
    <row r="30" spans="1:23">
      <c r="A30" s="10" t="s">
        <v>93</v>
      </c>
      <c r="B30" s="10" t="s">
        <v>94</v>
      </c>
      <c r="D30" s="10" t="s">
        <v>93</v>
      </c>
      <c r="E30" s="10" t="s">
        <v>94</v>
      </c>
      <c r="G30" s="10" t="s">
        <v>93</v>
      </c>
      <c r="H30" s="10" t="s">
        <v>94</v>
      </c>
      <c r="J30" s="10" t="s">
        <v>93</v>
      </c>
      <c r="K30" s="10" t="s">
        <v>94</v>
      </c>
      <c r="M30" s="10" t="s">
        <v>93</v>
      </c>
      <c r="N30" s="10" t="s">
        <v>94</v>
      </c>
      <c r="P30" s="10" t="s">
        <v>93</v>
      </c>
      <c r="Q30" s="10" t="s">
        <v>94</v>
      </c>
      <c r="S30" s="10" t="s">
        <v>93</v>
      </c>
      <c r="T30" s="10" t="s">
        <v>94</v>
      </c>
      <c r="V30" s="10" t="s">
        <v>93</v>
      </c>
      <c r="W30" s="10" t="s">
        <v>94</v>
      </c>
    </row>
    <row r="31" spans="1:23">
      <c r="A31" s="12" t="str">
        <f>A$4</f>
        <v>=講演会費</v>
      </c>
      <c r="B31" s="11" t="str">
        <f>"=委託費"</f>
        <v>=委託費</v>
      </c>
      <c r="D31" s="12" t="str">
        <f>D$4</f>
        <v>=ｼﾝﾎﾟｼﾞｳﾑ費</v>
      </c>
      <c r="E31" s="11" t="str">
        <f>"=委託費"</f>
        <v>=委託費</v>
      </c>
      <c r="G31" s="12" t="str">
        <f>G$4</f>
        <v>=講習会費</v>
      </c>
      <c r="H31" s="11" t="str">
        <f>"=委託費"</f>
        <v>=委託費</v>
      </c>
      <c r="J31" s="12" t="str">
        <f>J$4</f>
        <v>=見学会費</v>
      </c>
      <c r="K31" s="11" t="str">
        <f>"=委託費"</f>
        <v>=委託費</v>
      </c>
      <c r="M31" s="12" t="str">
        <f>M$4</f>
        <v>=交流会費</v>
      </c>
      <c r="N31" s="11" t="str">
        <f>"=委託費"</f>
        <v>=委託費</v>
      </c>
      <c r="P31" s="12" t="str">
        <f>P$4</f>
        <v>=会議費</v>
      </c>
      <c r="Q31" s="11" t="str">
        <f>"=委託費"</f>
        <v>=委託費</v>
      </c>
      <c r="S31" s="12" t="str">
        <f>S$4</f>
        <v>=委員会費</v>
      </c>
      <c r="T31" s="11" t="str">
        <f>"=委託費"</f>
        <v>=委託費</v>
      </c>
      <c r="V31" s="12" t="str">
        <f>V$4</f>
        <v>=その他費用</v>
      </c>
      <c r="W31" s="11" t="str">
        <f>"=委託費"</f>
        <v>=委託費</v>
      </c>
    </row>
    <row r="32" spans="1:23">
      <c r="S32" s="9"/>
      <c r="T32" s="9"/>
    </row>
    <row r="33" spans="1:23">
      <c r="A33" s="10" t="s">
        <v>93</v>
      </c>
      <c r="B33" s="10" t="s">
        <v>94</v>
      </c>
      <c r="D33" s="10" t="s">
        <v>93</v>
      </c>
      <c r="E33" s="10" t="s">
        <v>94</v>
      </c>
      <c r="G33" s="10" t="s">
        <v>93</v>
      </c>
      <c r="H33" s="10" t="s">
        <v>94</v>
      </c>
      <c r="J33" s="10" t="s">
        <v>93</v>
      </c>
      <c r="K33" s="10" t="s">
        <v>94</v>
      </c>
      <c r="M33" s="10" t="s">
        <v>93</v>
      </c>
      <c r="N33" s="10" t="s">
        <v>94</v>
      </c>
      <c r="P33" s="10" t="s">
        <v>93</v>
      </c>
      <c r="Q33" s="10" t="s">
        <v>94</v>
      </c>
      <c r="S33" s="10" t="s">
        <v>93</v>
      </c>
      <c r="T33" s="10" t="s">
        <v>94</v>
      </c>
      <c r="V33" s="10" t="s">
        <v>93</v>
      </c>
      <c r="W33" s="10" t="s">
        <v>94</v>
      </c>
    </row>
    <row r="34" spans="1:23">
      <c r="A34" s="12" t="str">
        <f>A$4</f>
        <v>=講演会費</v>
      </c>
      <c r="B34" s="11" t="str">
        <f>"=支払手数料"</f>
        <v>=支払手数料</v>
      </c>
      <c r="D34" s="12" t="str">
        <f>D$4</f>
        <v>=ｼﾝﾎﾟｼﾞｳﾑ費</v>
      </c>
      <c r="E34" s="11" t="str">
        <f>"=支払手数料"</f>
        <v>=支払手数料</v>
      </c>
      <c r="G34" s="12" t="str">
        <f>G$4</f>
        <v>=講習会費</v>
      </c>
      <c r="H34" s="11" t="str">
        <f>"=支払手数料"</f>
        <v>=支払手数料</v>
      </c>
      <c r="J34" s="12" t="str">
        <f>J$4</f>
        <v>=見学会費</v>
      </c>
      <c r="K34" s="11" t="str">
        <f>"=支払手数料"</f>
        <v>=支払手数料</v>
      </c>
      <c r="M34" s="12" t="str">
        <f>M$4</f>
        <v>=交流会費</v>
      </c>
      <c r="N34" s="11" t="str">
        <f>"=支払手数料"</f>
        <v>=支払手数料</v>
      </c>
      <c r="P34" s="12" t="str">
        <f>P$4</f>
        <v>=会議費</v>
      </c>
      <c r="Q34" s="11" t="str">
        <f>"=支払手数料"</f>
        <v>=支払手数料</v>
      </c>
      <c r="S34" s="12" t="str">
        <f>S$4</f>
        <v>=委員会費</v>
      </c>
      <c r="T34" s="11" t="str">
        <f>"=支払手数料"</f>
        <v>=支払手数料</v>
      </c>
      <c r="V34" s="12" t="str">
        <f>V$4</f>
        <v>=その他費用</v>
      </c>
      <c r="W34" s="11" t="str">
        <f>"=支払手数料"</f>
        <v>=支払手数料</v>
      </c>
    </row>
    <row r="35" spans="1:23">
      <c r="S35" s="9"/>
      <c r="T35" s="9"/>
    </row>
    <row r="36" spans="1:23">
      <c r="A36" s="10" t="s">
        <v>93</v>
      </c>
      <c r="B36" s="10" t="s">
        <v>94</v>
      </c>
      <c r="D36" s="10" t="s">
        <v>93</v>
      </c>
      <c r="E36" s="10" t="s">
        <v>94</v>
      </c>
      <c r="G36" s="10" t="s">
        <v>93</v>
      </c>
      <c r="H36" s="10" t="s">
        <v>94</v>
      </c>
      <c r="J36" s="10" t="s">
        <v>93</v>
      </c>
      <c r="K36" s="10" t="s">
        <v>94</v>
      </c>
      <c r="M36" s="10" t="s">
        <v>93</v>
      </c>
      <c r="N36" s="10" t="s">
        <v>94</v>
      </c>
      <c r="P36" s="10" t="s">
        <v>93</v>
      </c>
      <c r="Q36" s="10" t="s">
        <v>94</v>
      </c>
      <c r="S36" s="10" t="s">
        <v>93</v>
      </c>
      <c r="T36" s="10" t="s">
        <v>94</v>
      </c>
      <c r="V36" s="10" t="s">
        <v>93</v>
      </c>
      <c r="W36" s="10" t="s">
        <v>94</v>
      </c>
    </row>
    <row r="37" spans="1:23">
      <c r="A37" s="12" t="str">
        <f>A$4</f>
        <v>=講演会費</v>
      </c>
      <c r="B37" s="11" t="str">
        <f>"=雑費"</f>
        <v>=雑費</v>
      </c>
      <c r="D37" s="12" t="str">
        <f>D$4</f>
        <v>=ｼﾝﾎﾟｼﾞｳﾑ費</v>
      </c>
      <c r="E37" s="11" t="str">
        <f>"=雑費"</f>
        <v>=雑費</v>
      </c>
      <c r="G37" s="12" t="str">
        <f>G$4</f>
        <v>=講習会費</v>
      </c>
      <c r="H37" s="11" t="str">
        <f>"=雑費"</f>
        <v>=雑費</v>
      </c>
      <c r="J37" s="12" t="str">
        <f>J$4</f>
        <v>=見学会費</v>
      </c>
      <c r="K37" s="11" t="str">
        <f>"=雑費"</f>
        <v>=雑費</v>
      </c>
      <c r="M37" s="12" t="str">
        <f>M$4</f>
        <v>=交流会費</v>
      </c>
      <c r="N37" s="11" t="str">
        <f>"=雑費"</f>
        <v>=雑費</v>
      </c>
      <c r="P37" s="12" t="str">
        <f>P$4</f>
        <v>=会議費</v>
      </c>
      <c r="Q37" s="11" t="str">
        <f>"=雑費"</f>
        <v>=雑費</v>
      </c>
      <c r="S37" s="12" t="str">
        <f>S$4</f>
        <v>=委員会費</v>
      </c>
      <c r="T37" s="11" t="str">
        <f>"=雑費"</f>
        <v>=雑費</v>
      </c>
      <c r="V37" s="12" t="str">
        <f>V$4</f>
        <v>=その他費用</v>
      </c>
      <c r="W37" s="11" t="str">
        <f>"=雑費"</f>
        <v>=雑費</v>
      </c>
    </row>
  </sheetData>
  <phoneticPr fontId="3"/>
  <printOptions headings="1"/>
  <pageMargins left="0.19685039370078741" right="0.19685039370078741" top="0.39370078740157483" bottom="0.39370078740157483" header="0.51181102362204722" footer="0.51181102362204722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47</vt:i4>
      </vt:variant>
    </vt:vector>
  </HeadingPairs>
  <TitlesOfParts>
    <vt:vector size="55" baseType="lpstr">
      <vt:lpstr>事業計画【記入見本】</vt:lpstr>
      <vt:lpstr>【形態別科目】一覧</vt:lpstr>
      <vt:lpstr>事業計画</vt:lpstr>
      <vt:lpstr>【形態別】予算書(自動で作成されます）</vt:lpstr>
      <vt:lpstr>【事業別】予算書(自動で作成されます）</vt:lpstr>
      <vt:lpstr>ﾘｽﾄ</vt:lpstr>
      <vt:lpstr>収入条件</vt:lpstr>
      <vt:lpstr>支出条件</vt:lpstr>
      <vt:lpstr>事業計画!Print_Area</vt:lpstr>
      <vt:lpstr>事業計画【記入見本】!Print_Area</vt:lpstr>
      <vt:lpstr>事業計画!Print_Titles</vt:lpstr>
      <vt:lpstr>事業計画【記入見本】!Print_Titles</vt:lpstr>
      <vt:lpstr>事業計画!ｼﾝﾎﾟｼﾞｳﾑ収益</vt:lpstr>
      <vt:lpstr>事業計画【記入見本】!ｼﾝﾎﾟｼﾞｳﾑ収益</vt:lpstr>
      <vt:lpstr>事業計画!ｼﾝﾎﾟｼﾞｳﾑ費</vt:lpstr>
      <vt:lpstr>事業計画【記入見本】!ｼﾝﾎﾟｼﾞｳﾑ費</vt:lpstr>
      <vt:lpstr>事業計画!その他収益</vt:lpstr>
      <vt:lpstr>事業計画【記入見本】!その他収益</vt:lpstr>
      <vt:lpstr>事業計画!その他費用</vt:lpstr>
      <vt:lpstr>事業計画【記入見本】!その他費用</vt:lpstr>
      <vt:lpstr>事業計画!委員会費</vt:lpstr>
      <vt:lpstr>事業計画【記入見本】!委員会費</vt:lpstr>
      <vt:lpstr>事業計画!会議費</vt:lpstr>
      <vt:lpstr>事業計画【記入見本】!会議費</vt:lpstr>
      <vt:lpstr>事業計画!見学会収益</vt:lpstr>
      <vt:lpstr>事業計画【記入見本】!見学会収益</vt:lpstr>
      <vt:lpstr>事業計画!見学会費</vt:lpstr>
      <vt:lpstr>事業計画【記入見本】!見学会費</vt:lpstr>
      <vt:lpstr>事業計画!交流会収益</vt:lpstr>
      <vt:lpstr>事業計画【記入見本】!交流会収益</vt:lpstr>
      <vt:lpstr>事業計画!交流会費</vt:lpstr>
      <vt:lpstr>事業計画【記入見本】!交流会費</vt:lpstr>
      <vt:lpstr>事業計画!講演会収益</vt:lpstr>
      <vt:lpstr>事業計画【記入見本】!講演会収益</vt:lpstr>
      <vt:lpstr>事業計画!講演会費</vt:lpstr>
      <vt:lpstr>事業計画【記入見本】!講演会費</vt:lpstr>
      <vt:lpstr>事業計画!講習会収益</vt:lpstr>
      <vt:lpstr>事業計画【記入見本】!講習会収益</vt:lpstr>
      <vt:lpstr>事業計画!講習会費</vt:lpstr>
      <vt:lpstr>事業計画【記入見本】!講習会費</vt:lpstr>
      <vt:lpstr>事業計画!雑収益</vt:lpstr>
      <vt:lpstr>事業計画【記入見本】!雑収益</vt:lpstr>
      <vt:lpstr>事業計画!雑費</vt:lpstr>
      <vt:lpstr>事業計画【記入見本】!雑費</vt:lpstr>
      <vt:lpstr>支部</vt:lpstr>
      <vt:lpstr>事業計画!支部からの受入金</vt:lpstr>
      <vt:lpstr>事業計画【記入見本】!支部からの受入金</vt:lpstr>
      <vt:lpstr>事業計画!支部への返金</vt:lpstr>
      <vt:lpstr>事業計画【記入見本】!支部への返金</vt:lpstr>
      <vt:lpstr>事業計画!出金</vt:lpstr>
      <vt:lpstr>事業計画【記入見本】!出金</vt:lpstr>
      <vt:lpstr>事業計画!入金</vt:lpstr>
      <vt:lpstr>事業計画【記入見本】!入金</vt:lpstr>
      <vt:lpstr>事業計画!入出金区分</vt:lpstr>
      <vt:lpstr>事業計画【記入見本】!入出金区分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fmv9</dc:creator>
  <cp:lastModifiedBy>r-takasaki</cp:lastModifiedBy>
  <cp:lastPrinted>2014-05-14T08:22:57Z</cp:lastPrinted>
  <dcterms:created xsi:type="dcterms:W3CDTF">2002-06-07T05:00:04Z</dcterms:created>
  <dcterms:modified xsi:type="dcterms:W3CDTF">2022-06-15T02:04:41Z</dcterms:modified>
</cp:coreProperties>
</file>